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enchimento" sheetId="1" r:id="rId1"/>
    <sheet name="Calculo de RSG" sheetId="2" r:id="rId2"/>
  </sheets>
  <definedNames>
    <definedName name="_xlnm.Print_Area" localSheetId="0">'Preenchimento'!$A$1:$I$199</definedName>
    <definedName name="posgraduacao">'Calculo de RSG'!#REF!</definedName>
    <definedName name="Z_97013861_1208_4BDF_8E95_F2722EB0E508_.wvu.PrintArea" localSheetId="0" hidden="1">'Preenchimento'!$A$1:$I$199</definedName>
  </definedNames>
  <calcPr fullCalcOnLoad="1"/>
</workbook>
</file>

<file path=xl/comments1.xml><?xml version="1.0" encoding="utf-8"?>
<comments xmlns="http://schemas.openxmlformats.org/spreadsheetml/2006/main">
  <authors>
    <author/>
    <author>Juneo</author>
  </authors>
  <commentList>
    <comment ref="H41" authorId="0">
      <text>
        <r>
          <rPr>
            <sz val="8"/>
            <rFont val="Tahoma"/>
            <family val="0"/>
          </rPr>
          <t xml:space="preserve">Creditos = Carga Horária Total da discliplina/15
</t>
        </r>
      </text>
    </comment>
    <comment ref="A88" authorId="0">
      <text>
        <r>
          <rPr>
            <sz val="8"/>
            <rFont val="Tahoma"/>
            <family val="0"/>
          </rPr>
          <t xml:space="preserve">Se disciplina anual inserir apenas o ano! Se semestral inserir semestre (1 ou 2)/ano! Inserir na mesma ordem do histórico escolar!
</t>
        </r>
      </text>
    </comment>
    <comment ref="H88" authorId="0">
      <text>
        <r>
          <rPr>
            <sz val="8"/>
            <rFont val="Tahoma"/>
            <family val="0"/>
          </rPr>
          <t xml:space="preserve">Creditos = Carga Horária Total da discliplina/15
</t>
        </r>
      </text>
    </comment>
    <comment ref="A105" authorId="0">
      <text>
        <r>
          <rPr>
            <b/>
            <sz val="8"/>
            <rFont val="Tahoma"/>
            <family val="0"/>
          </rPr>
          <t xml:space="preserve">Realizados durante a graduação ou após e não incluir estágio curricular obrigatório.
</t>
        </r>
      </text>
    </comment>
    <comment ref="A155" authorId="0">
      <text>
        <r>
          <rPr>
            <b/>
            <sz val="8"/>
            <rFont val="Tahoma"/>
            <family val="0"/>
          </rPr>
          <t xml:space="preserve">Não será considerado Organização de semana de IC e outros eventos semelhantes.
</t>
        </r>
      </text>
    </comment>
    <comment ref="A169" authorId="0">
      <text>
        <r>
          <rPr>
            <b/>
            <sz val="8"/>
            <rFont val="Tahoma"/>
            <family val="0"/>
          </rPr>
          <t xml:space="preserve">Não serão consideradas as aulas ministradas para a graduação durante a pós-graduação e que são requisitos de disciplinas de iniciação a docência.
</t>
        </r>
      </text>
    </comment>
    <comment ref="A116" authorId="0">
      <text>
        <r>
          <rPr>
            <b/>
            <sz val="8"/>
            <rFont val="Tahoma"/>
            <family val="0"/>
          </rPr>
          <t xml:space="preserve">Não colocar participação em projetos de pesquisa.
</t>
        </r>
      </text>
    </comment>
    <comment ref="A190" authorId="1">
      <text>
        <r>
          <rPr>
            <sz val="8"/>
            <rFont val="Tahoma"/>
            <family val="0"/>
          </rPr>
          <t xml:space="preserve">Após conclusão do curso de graduação
</t>
        </r>
      </text>
    </comment>
    <comment ref="A131" authorId="1">
      <text>
        <r>
          <rPr>
            <b/>
            <sz val="8"/>
            <rFont val="Tahoma"/>
            <family val="0"/>
          </rPr>
          <t xml:space="preserve">Não incluir apresentação oral de IC
</t>
        </r>
      </text>
    </comment>
    <comment ref="A125" authorId="1">
      <text>
        <r>
          <rPr>
            <b/>
            <sz val="8"/>
            <rFont val="Tahoma"/>
            <family val="0"/>
          </rPr>
          <t>Não incluir apresentação oral de IC</t>
        </r>
      </text>
    </comment>
  </commentList>
</comments>
</file>

<file path=xl/sharedStrings.xml><?xml version="1.0" encoding="utf-8"?>
<sst xmlns="http://schemas.openxmlformats.org/spreadsheetml/2006/main" count="217" uniqueCount="111">
  <si>
    <t>Universidade Federal de Minas Gerais</t>
  </si>
  <si>
    <t>Escola de Veterinária</t>
  </si>
  <si>
    <t>Colegiado dos Cursos de Pós-Graduação</t>
  </si>
  <si>
    <t xml:space="preserve"> </t>
  </si>
  <si>
    <r>
      <t>OBS 1:</t>
    </r>
    <r>
      <rPr>
        <b/>
        <sz val="11"/>
        <color indexed="12"/>
        <rFont val="Times New Roman"/>
        <family val="1"/>
      </rPr>
      <t xml:space="preserve"> Preencher apenas as células em azul, se pertinente!</t>
    </r>
    <r>
      <rPr>
        <b/>
        <sz val="11"/>
        <rFont val="Times New Roman"/>
        <family val="1"/>
      </rPr>
      <t xml:space="preserve"> </t>
    </r>
  </si>
  <si>
    <r>
      <t>OBS 2:</t>
    </r>
    <r>
      <rPr>
        <b/>
        <sz val="11"/>
        <color indexed="12"/>
        <rFont val="Times New Roman"/>
        <family val="1"/>
      </rPr>
      <t xml:space="preserve"> Lançar somente os itens com </t>
    </r>
    <r>
      <rPr>
        <b/>
        <u val="single"/>
        <sz val="11"/>
        <color indexed="12"/>
        <rFont val="Times New Roman"/>
        <family val="1"/>
      </rPr>
      <t>comprovação</t>
    </r>
    <r>
      <rPr>
        <b/>
        <sz val="11"/>
        <color indexed="12"/>
        <rFont val="Times New Roman"/>
        <family val="1"/>
      </rPr>
      <t>!</t>
    </r>
  </si>
  <si>
    <t>1. Informações pessoais:</t>
  </si>
  <si>
    <t>Nome:</t>
  </si>
  <si>
    <t>CPF:</t>
  </si>
  <si>
    <t>Curso:</t>
  </si>
  <si>
    <t>Área de conc.:</t>
  </si>
  <si>
    <t>Orientador:</t>
  </si>
  <si>
    <t>Endereço:</t>
  </si>
  <si>
    <t>CEP:</t>
  </si>
  <si>
    <t>Telefone:</t>
  </si>
  <si>
    <t>E-mail:</t>
  </si>
  <si>
    <t>2. Desempenho acadêmico na GRADUAÇÃO:</t>
  </si>
  <si>
    <t>Semestre/ano</t>
  </si>
  <si>
    <t>Rendimento Semestral Global (RSG)</t>
  </si>
  <si>
    <t>Pontos</t>
  </si>
  <si>
    <t>Sub-total 1</t>
  </si>
  <si>
    <t>3. Desempenho acadêmico na PÓS-GRADUAÇÃO - MESTRADO e DOUTORADO:</t>
  </si>
  <si>
    <t>Nome da disciplina</t>
  </si>
  <si>
    <t>Créditos</t>
  </si>
  <si>
    <t>Sub-total 2</t>
  </si>
  <si>
    <t>Nº de meses</t>
  </si>
  <si>
    <t>Sub-total 4</t>
  </si>
  <si>
    <t>0,47 ponto por mês de atividade</t>
  </si>
  <si>
    <t>Sub-total 5</t>
  </si>
  <si>
    <t>C.H.T.</t>
  </si>
  <si>
    <t>0,027 ponto por hora de estágio comprovado por certificado (máximo de 8 pontos)</t>
  </si>
  <si>
    <t>Sub-total 6</t>
  </si>
  <si>
    <t>CHT / Meses</t>
  </si>
  <si>
    <t>Aperfeiçoamento técnico-científico / apoio técnico, sendo 0,47 ponto por mês de atividade.</t>
  </si>
  <si>
    <t>Sub-total 7</t>
  </si>
  <si>
    <t>Sub-total 8</t>
  </si>
  <si>
    <t>Nº de:</t>
  </si>
  <si>
    <t>Participação simples como ouvinte / congressista (máximo 4 pontos, sendo 0,1 ponto por evento)</t>
  </si>
  <si>
    <t>Palestrante e/ou participação em mesa redonda (máximo de 8 pontos, sendo 2,0 ponto por atividade)</t>
  </si>
  <si>
    <t>Sub-total 9</t>
  </si>
  <si>
    <t>Participação simples como ouvinte / congressista (máximo 8 pontos, sendo 0,4 ponto por evento)</t>
  </si>
  <si>
    <t>Palestrante e/ou participação em mesa redonda (máximo de 16 pontos, sendo 4,0 ponto por atividade)</t>
  </si>
  <si>
    <t>Sub-total 10</t>
  </si>
  <si>
    <r>
      <t xml:space="preserve">Artigo completo publicado ou in press em revistas indexadas </t>
    </r>
    <r>
      <rPr>
        <b/>
        <sz val="11"/>
        <rFont val="Times New Roman"/>
        <family val="1"/>
      </rPr>
      <t>(adaptada do último QUALIS)</t>
    </r>
  </si>
  <si>
    <t xml:space="preserve">                           Revista QUALIS A1 (peso 1,0)                                           </t>
  </si>
  <si>
    <t xml:space="preserve">                           Revista QUALIS A2 (peso 0,85)                                           </t>
  </si>
  <si>
    <t xml:space="preserve">                           Revista QUALIS B1 (peso 0,7)                                           </t>
  </si>
  <si>
    <t xml:space="preserve">                           Revista QUALIS B2 (peso 0,6)                                           </t>
  </si>
  <si>
    <t xml:space="preserve">                           Revista QUALIS B3 (peso 0,5)                                           </t>
  </si>
  <si>
    <t xml:space="preserve">                           Revista QUALIS B4 (peso 0,4)                                           </t>
  </si>
  <si>
    <t xml:space="preserve">                           Revista QUALIS B5 (peso 0,3)                                           </t>
  </si>
  <si>
    <t xml:space="preserve">                           Revista QUALIS C (peso 0,2)                                           </t>
  </si>
  <si>
    <t>Sub-total 11</t>
  </si>
  <si>
    <t xml:space="preserve">12. Produção bibliográfica/técnica NACIONAL </t>
  </si>
  <si>
    <t>Edição de livro</t>
  </si>
  <si>
    <t>Edição de Anais</t>
  </si>
  <si>
    <t>Autor de capítulo de livro</t>
  </si>
  <si>
    <t xml:space="preserve">Artigo de divulgação científica </t>
  </si>
  <si>
    <t>Trabalho completo publicado em anais de evento</t>
  </si>
  <si>
    <t xml:space="preserve">Resumo expandido (máximo três páginas) (até 20 resumos nos últimos 5 anos)                </t>
  </si>
  <si>
    <t>Resumos (até 20 resumos nos últimos 5 anos)</t>
  </si>
  <si>
    <t>Sub-total 12</t>
  </si>
  <si>
    <t xml:space="preserve">13. Produção bibliográfica/técnica INTERNACIONAL </t>
  </si>
  <si>
    <t>Sub-total 13</t>
  </si>
  <si>
    <t>14. Atividades de ENSINO na área da saúde a agrária (máximo 16 pontos)</t>
  </si>
  <si>
    <t>Prof. Convidado e/ou contratado (últimos 5 anos, sendo 0,064 ponto por hora)</t>
  </si>
  <si>
    <t>Sub-total 14</t>
  </si>
  <si>
    <t>15. Títulos de PÓS-GRADUAÇÃO:</t>
  </si>
  <si>
    <t xml:space="preserve">Residência I </t>
  </si>
  <si>
    <t>Residência II</t>
  </si>
  <si>
    <t>Sub-total 15</t>
  </si>
  <si>
    <t>16. Distinções acadêmicas/prêmios de associações científicas:</t>
  </si>
  <si>
    <t xml:space="preserve">Mérito </t>
  </si>
  <si>
    <t>Sub-total 16</t>
  </si>
  <si>
    <t>17. Representações discentes:</t>
  </si>
  <si>
    <t>Nº de meses:</t>
  </si>
  <si>
    <t>Órgãos ou colegiados</t>
  </si>
  <si>
    <t>Sub-total 17</t>
  </si>
  <si>
    <t>18. Atividades profissional na área de saúde e agrária (máximo de 8 pontos)</t>
  </si>
  <si>
    <t>CHT</t>
  </si>
  <si>
    <t xml:space="preserve">Trabalhos e consultorias ( 0,025 ponto por hora) </t>
  </si>
  <si>
    <t>Total Geral</t>
  </si>
  <si>
    <t>CALCULO DA RSG DOS CUROS DE GRADUAÇÃO QUE NÃO UTILIZAM ESTE CRITERIO</t>
  </si>
  <si>
    <t>DISCIPLINA</t>
  </si>
  <si>
    <t>NUMERO DE CREDITOS DA DISCIP.</t>
  </si>
  <si>
    <t>NOTA OBTIDA NA DISCIPLINA</t>
  </si>
  <si>
    <t>RSG DO SEMESTRE</t>
  </si>
  <si>
    <t xml:space="preserve">  &lt;--- UTILIZE ESSE VALOR NAS LINHAS DE 22 A 36</t>
  </si>
  <si>
    <t>7. Formação complementar</t>
  </si>
  <si>
    <t>8. Iniciação científica (PROBIC; PIBIC; PEG; PID; voluntária; extensão)</t>
  </si>
  <si>
    <t>9. Participação em EVENTOS DE ABRANGÊNCIA NACIONAL:</t>
  </si>
  <si>
    <t>10. Participação em EVENTOS DE ABRANGÊNCIA INTERNACIONAL:</t>
  </si>
  <si>
    <t xml:space="preserve">11. Produção bibliográfica - Artigos </t>
  </si>
  <si>
    <t>Sub-total 3</t>
  </si>
  <si>
    <t>3. Disciplinas isoladas cursadas na PÓS-GRADUAÇÃO (Limite de 12 creditos)</t>
  </si>
  <si>
    <t>4. Monitorias:</t>
  </si>
  <si>
    <t>5. Estágios extracurriculares:</t>
  </si>
  <si>
    <t>6. Formação complementar</t>
  </si>
  <si>
    <t>Defesa de Mestrado/Doutorado/Monografia (TCC)</t>
  </si>
  <si>
    <t xml:space="preserve">Especialização lato sensu </t>
  </si>
  <si>
    <r>
      <t>N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 xml:space="preserve"> de:</t>
    </r>
  </si>
  <si>
    <t>Mestrado (Tempo de defesa em meses)</t>
  </si>
  <si>
    <t>Participação como ouvinte em CURSOS nas áreas de Ciências Agrárias e Biológicas (max. 8 pts)</t>
  </si>
  <si>
    <t>Apresentação oral de trabalho em evento (máximo 6 pontos, sendo 0,3 por evento)</t>
  </si>
  <si>
    <t>Apresentação oral de trabalho em evento  (máximo 12 pontos, sendo 0,6 por evento)</t>
  </si>
  <si>
    <t>Organização/coordenação de eventos nas áreas de Ciências Agrárias e Biológicas</t>
  </si>
  <si>
    <t xml:space="preserve">Organização/coordenação de eventos nas áreas de Ciências Agrárias e Biológicas </t>
  </si>
  <si>
    <t>C.H.T/núm.</t>
  </si>
  <si>
    <t>Formulário para Solicitação de Bolsa de Mestrado ou Doutorado - 2012</t>
  </si>
  <si>
    <t>CHT /Horas</t>
  </si>
  <si>
    <t>Sub-total 18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</si>
</sst>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#,##0.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9"/>
      <name val="Times New Roman"/>
      <family val="1"/>
    </font>
    <font>
      <b/>
      <sz val="16"/>
      <name val="Times New Roman"/>
      <family val="1"/>
    </font>
    <font>
      <sz val="10"/>
      <color indexed="9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5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49" fontId="26" fillId="0" borderId="21" xfId="0" applyNumberFormat="1" applyFont="1" applyFill="1" applyBorder="1" applyAlignment="1" applyProtection="1">
      <alignment/>
      <protection locked="0"/>
    </xf>
    <xf numFmtId="2" fontId="26" fillId="0" borderId="22" xfId="0" applyNumberFormat="1" applyFont="1" applyBorder="1" applyAlignment="1" applyProtection="1">
      <alignment horizontal="center"/>
      <protection hidden="1"/>
    </xf>
    <xf numFmtId="0" fontId="27" fillId="24" borderId="0" xfId="0" applyFont="1" applyFill="1" applyAlignment="1">
      <alignment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2" fontId="21" fillId="0" borderId="16" xfId="0" applyNumberFormat="1" applyFont="1" applyBorder="1" applyAlignment="1" applyProtection="1">
      <alignment horizontal="center"/>
      <protection hidden="1"/>
    </xf>
    <xf numFmtId="49" fontId="18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2" fontId="18" fillId="0" borderId="16" xfId="0" applyNumberFormat="1" applyFont="1" applyBorder="1" applyAlignment="1" applyProtection="1">
      <alignment horizontal="center"/>
      <protection hidden="1"/>
    </xf>
    <xf numFmtId="0" fontId="25" fillId="0" borderId="17" xfId="0" applyFont="1" applyBorder="1" applyAlignment="1">
      <alignment/>
    </xf>
    <xf numFmtId="0" fontId="25" fillId="0" borderId="24" xfId="0" applyFont="1" applyBorder="1" applyAlignment="1">
      <alignment horizontal="center"/>
    </xf>
    <xf numFmtId="2" fontId="25" fillId="0" borderId="25" xfId="0" applyNumberFormat="1" applyFont="1" applyBorder="1" applyAlignment="1" applyProtection="1">
      <alignment horizontal="center"/>
      <protection hidden="1"/>
    </xf>
    <xf numFmtId="0" fontId="26" fillId="0" borderId="26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27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28" xfId="0" applyFont="1" applyFill="1" applyBorder="1" applyAlignment="1" applyProtection="1">
      <alignment horizontal="center"/>
      <protection locked="0"/>
    </xf>
    <xf numFmtId="0" fontId="18" fillId="0" borderId="29" xfId="0" applyFont="1" applyBorder="1" applyAlignment="1">
      <alignment horizontal="center"/>
    </xf>
    <xf numFmtId="0" fontId="21" fillId="0" borderId="13" xfId="0" applyFont="1" applyBorder="1" applyAlignment="1" applyProtection="1">
      <alignment horizontal="center"/>
      <protection/>
    </xf>
    <xf numFmtId="2" fontId="21" fillId="0" borderId="13" xfId="0" applyNumberFormat="1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/>
    </xf>
    <xf numFmtId="0" fontId="25" fillId="0" borderId="30" xfId="0" applyFont="1" applyBorder="1" applyAlignment="1">
      <alignment horizontal="center"/>
    </xf>
    <xf numFmtId="49" fontId="26" fillId="0" borderId="31" xfId="0" applyNumberFormat="1" applyFont="1" applyFill="1" applyBorder="1" applyAlignment="1" applyProtection="1">
      <alignment/>
      <protection locked="0"/>
    </xf>
    <xf numFmtId="0" fontId="21" fillId="0" borderId="11" xfId="0" applyFont="1" applyBorder="1" applyAlignment="1">
      <alignment/>
    </xf>
    <xf numFmtId="0" fontId="25" fillId="0" borderId="15" xfId="0" applyFont="1" applyBorder="1" applyAlignment="1">
      <alignment horizontal="center"/>
    </xf>
    <xf numFmtId="2" fontId="25" fillId="0" borderId="15" xfId="0" applyNumberFormat="1" applyFont="1" applyBorder="1" applyAlignment="1" applyProtection="1">
      <alignment horizontal="center"/>
      <protection hidden="1"/>
    </xf>
    <xf numFmtId="0" fontId="21" fillId="0" borderId="32" xfId="0" applyFont="1" applyBorder="1" applyAlignment="1">
      <alignment/>
    </xf>
    <xf numFmtId="0" fontId="25" fillId="0" borderId="33" xfId="0" applyFont="1" applyBorder="1" applyAlignment="1">
      <alignment horizontal="center"/>
    </xf>
    <xf numFmtId="2" fontId="25" fillId="0" borderId="33" xfId="0" applyNumberFormat="1" applyFont="1" applyBorder="1" applyAlignment="1" applyProtection="1">
      <alignment horizontal="center"/>
      <protection hidden="1"/>
    </xf>
    <xf numFmtId="0" fontId="26" fillId="0" borderId="2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6" borderId="34" xfId="0" applyFont="1" applyFill="1" applyBorder="1" applyAlignment="1" applyProtection="1">
      <alignment horizontal="center"/>
      <protection locked="0"/>
    </xf>
    <xf numFmtId="2" fontId="26" fillId="0" borderId="34" xfId="0" applyNumberFormat="1" applyFont="1" applyBorder="1" applyAlignment="1" applyProtection="1">
      <alignment horizontal="center"/>
      <protection hidden="1"/>
    </xf>
    <xf numFmtId="0" fontId="18" fillId="0" borderId="35" xfId="0" applyFont="1" applyBorder="1" applyAlignment="1">
      <alignment/>
    </xf>
    <xf numFmtId="2" fontId="21" fillId="0" borderId="36" xfId="0" applyNumberFormat="1" applyFont="1" applyBorder="1" applyAlignment="1" applyProtection="1">
      <alignment horizontal="center"/>
      <protection hidden="1"/>
    </xf>
    <xf numFmtId="2" fontId="25" fillId="0" borderId="0" xfId="0" applyNumberFormat="1" applyFont="1" applyBorder="1" applyAlignment="1" applyProtection="1">
      <alignment horizontal="center"/>
      <protection hidden="1"/>
    </xf>
    <xf numFmtId="0" fontId="21" fillId="0" borderId="37" xfId="0" applyFont="1" applyBorder="1" applyAlignment="1">
      <alignment/>
    </xf>
    <xf numFmtId="2" fontId="25" fillId="0" borderId="38" xfId="0" applyNumberFormat="1" applyFont="1" applyBorder="1" applyAlignment="1" applyProtection="1">
      <alignment horizontal="center"/>
      <protection hidden="1"/>
    </xf>
    <xf numFmtId="2" fontId="21" fillId="0" borderId="38" xfId="0" applyNumberFormat="1" applyFont="1" applyBorder="1" applyAlignment="1" applyProtection="1">
      <alignment horizontal="center"/>
      <protection hidden="1"/>
    </xf>
    <xf numFmtId="0" fontId="21" fillId="0" borderId="23" xfId="0" applyFont="1" applyBorder="1" applyAlignment="1" applyProtection="1">
      <alignment horizontal="center"/>
      <protection/>
    </xf>
    <xf numFmtId="2" fontId="21" fillId="0" borderId="23" xfId="0" applyNumberFormat="1" applyFont="1" applyBorder="1" applyAlignment="1" applyProtection="1">
      <alignment horizontal="center"/>
      <protection hidden="1"/>
    </xf>
    <xf numFmtId="0" fontId="25" fillId="0" borderId="38" xfId="0" applyFont="1" applyBorder="1" applyAlignment="1">
      <alignment horizontal="center"/>
    </xf>
    <xf numFmtId="2" fontId="26" fillId="0" borderId="27" xfId="0" applyNumberFormat="1" applyFont="1" applyBorder="1" applyAlignment="1" applyProtection="1">
      <alignment horizontal="center"/>
      <protection hidden="1"/>
    </xf>
    <xf numFmtId="0" fontId="26" fillId="0" borderId="23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18" fillId="0" borderId="26" xfId="0" applyFont="1" applyBorder="1" applyAlignment="1">
      <alignment/>
    </xf>
    <xf numFmtId="2" fontId="25" fillId="0" borderId="30" xfId="0" applyNumberFormat="1" applyFont="1" applyBorder="1" applyAlignment="1" applyProtection="1">
      <alignment horizontal="center"/>
      <protection hidden="1"/>
    </xf>
    <xf numFmtId="0" fontId="26" fillId="0" borderId="39" xfId="0" applyFont="1" applyBorder="1" applyAlignment="1">
      <alignment/>
    </xf>
    <xf numFmtId="2" fontId="26" fillId="0" borderId="0" xfId="0" applyNumberFormat="1" applyFont="1" applyBorder="1" applyAlignment="1" applyProtection="1">
      <alignment horizontal="center"/>
      <protection hidden="1"/>
    </xf>
    <xf numFmtId="0" fontId="25" fillId="0" borderId="15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6" borderId="33" xfId="0" applyFont="1" applyFill="1" applyBorder="1" applyAlignment="1" applyProtection="1">
      <alignment horizontal="center"/>
      <protection locked="0"/>
    </xf>
    <xf numFmtId="2" fontId="21" fillId="0" borderId="27" xfId="0" applyNumberFormat="1" applyFont="1" applyBorder="1" applyAlignment="1" applyProtection="1">
      <alignment horizontal="center"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0" fontId="26" fillId="0" borderId="35" xfId="0" applyFont="1" applyBorder="1" applyAlignment="1">
      <alignment/>
    </xf>
    <xf numFmtId="0" fontId="26" fillId="0" borderId="23" xfId="0" applyFont="1" applyFill="1" applyBorder="1" applyAlignment="1" applyProtection="1">
      <alignment horizontal="center"/>
      <protection locked="0"/>
    </xf>
    <xf numFmtId="2" fontId="26" fillId="0" borderId="23" xfId="0" applyNumberFormat="1" applyFont="1" applyBorder="1" applyAlignment="1" applyProtection="1">
      <alignment horizontal="center"/>
      <protection hidden="1"/>
    </xf>
    <xf numFmtId="0" fontId="26" fillId="6" borderId="40" xfId="0" applyFont="1" applyFill="1" applyBorder="1" applyAlignment="1" applyProtection="1">
      <alignment horizontal="center"/>
      <protection locked="0"/>
    </xf>
    <xf numFmtId="2" fontId="26" fillId="0" borderId="41" xfId="0" applyNumberFormat="1" applyFont="1" applyBorder="1" applyAlignment="1" applyProtection="1">
      <alignment horizontal="center"/>
      <protection hidden="1"/>
    </xf>
    <xf numFmtId="0" fontId="26" fillId="6" borderId="42" xfId="0" applyFont="1" applyFill="1" applyBorder="1" applyAlignment="1" applyProtection="1">
      <alignment horizontal="center"/>
      <protection locked="0"/>
    </xf>
    <xf numFmtId="2" fontId="26" fillId="0" borderId="21" xfId="0" applyNumberFormat="1" applyFont="1" applyBorder="1" applyAlignment="1" applyProtection="1">
      <alignment horizontal="center"/>
      <protection hidden="1"/>
    </xf>
    <xf numFmtId="2" fontId="26" fillId="0" borderId="28" xfId="0" applyNumberFormat="1" applyFont="1" applyBorder="1" applyAlignment="1" applyProtection="1">
      <alignment horizontal="center"/>
      <protection hidden="1"/>
    </xf>
    <xf numFmtId="0" fontId="21" fillId="0" borderId="23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2" fontId="26" fillId="0" borderId="15" xfId="0" applyNumberFormat="1" applyFont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 horizontal="center"/>
      <protection/>
    </xf>
    <xf numFmtId="2" fontId="21" fillId="0" borderId="36" xfId="0" applyNumberFormat="1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 horizontal="center"/>
      <protection/>
    </xf>
    <xf numFmtId="2" fontId="21" fillId="0" borderId="23" xfId="0" applyNumberFormat="1" applyFont="1" applyFill="1" applyBorder="1" applyAlignment="1" applyProtection="1">
      <alignment horizontal="center"/>
      <protection hidden="1"/>
    </xf>
    <xf numFmtId="2" fontId="18" fillId="0" borderId="11" xfId="0" applyNumberFormat="1" applyFont="1" applyBorder="1" applyAlignment="1" applyProtection="1">
      <alignment horizontal="center"/>
      <protection hidden="1"/>
    </xf>
    <xf numFmtId="49" fontId="18" fillId="0" borderId="26" xfId="0" applyNumberFormat="1" applyFont="1" applyBorder="1" applyAlignment="1">
      <alignment/>
    </xf>
    <xf numFmtId="2" fontId="21" fillId="0" borderId="15" xfId="0" applyNumberFormat="1" applyFont="1" applyBorder="1" applyAlignment="1" applyProtection="1">
      <alignment horizontal="center"/>
      <protection hidden="1"/>
    </xf>
    <xf numFmtId="0" fontId="26" fillId="0" borderId="37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6" borderId="30" xfId="0" applyFont="1" applyFill="1" applyBorder="1" applyAlignment="1" applyProtection="1">
      <alignment horizontal="center"/>
      <protection locked="0"/>
    </xf>
    <xf numFmtId="2" fontId="28" fillId="0" borderId="38" xfId="0" applyNumberFormat="1" applyFont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/>
    </xf>
    <xf numFmtId="2" fontId="21" fillId="0" borderId="0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 applyProtection="1">
      <alignment horizontal="center"/>
      <protection hidden="1"/>
    </xf>
    <xf numFmtId="172" fontId="26" fillId="0" borderId="0" xfId="0" applyNumberFormat="1" applyFont="1" applyBorder="1" applyAlignment="1" applyProtection="1">
      <alignment horizontal="center"/>
      <protection hidden="1"/>
    </xf>
    <xf numFmtId="172" fontId="26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72" fontId="21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>
      <alignment horizontal="center"/>
    </xf>
    <xf numFmtId="173" fontId="28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Alignment="1">
      <alignment horizontal="center"/>
    </xf>
    <xf numFmtId="0" fontId="21" fillId="0" borderId="23" xfId="0" applyFont="1" applyBorder="1" applyAlignment="1">
      <alignment horizontal="center"/>
    </xf>
    <xf numFmtId="0" fontId="29" fillId="0" borderId="0" xfId="0" applyFont="1" applyAlignment="1">
      <alignment/>
    </xf>
    <xf numFmtId="2" fontId="26" fillId="0" borderId="12" xfId="0" applyNumberFormat="1" applyFont="1" applyBorder="1" applyAlignment="1" applyProtection="1">
      <alignment horizontal="center"/>
      <protection hidden="1"/>
    </xf>
    <xf numFmtId="2" fontId="21" fillId="0" borderId="12" xfId="0" applyNumberFormat="1" applyFont="1" applyBorder="1" applyAlignment="1" applyProtection="1">
      <alignment horizontal="center"/>
      <protection hidden="1"/>
    </xf>
    <xf numFmtId="2" fontId="26" fillId="0" borderId="33" xfId="0" applyNumberFormat="1" applyFont="1" applyBorder="1" applyAlignment="1" applyProtection="1">
      <alignment horizontal="center"/>
      <protection hidden="1"/>
    </xf>
    <xf numFmtId="2" fontId="26" fillId="0" borderId="43" xfId="0" applyNumberFormat="1" applyFont="1" applyBorder="1" applyAlignment="1" applyProtection="1">
      <alignment horizontal="center"/>
      <protection hidden="1"/>
    </xf>
    <xf numFmtId="0" fontId="26" fillId="0" borderId="34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/>
    </xf>
    <xf numFmtId="0" fontId="26" fillId="0" borderId="32" xfId="0" applyFont="1" applyFill="1" applyBorder="1" applyAlignment="1" applyProtection="1">
      <alignment horizontal="left"/>
      <protection locked="0"/>
    </xf>
    <xf numFmtId="0" fontId="22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6" fillId="0" borderId="47" xfId="0" applyFont="1" applyFill="1" applyBorder="1" applyAlignment="1" applyProtection="1">
      <alignment horizontal="left"/>
      <protection locked="0"/>
    </xf>
    <xf numFmtId="0" fontId="26" fillId="0" borderId="25" xfId="0" applyFont="1" applyFill="1" applyBorder="1" applyAlignment="1" applyProtection="1">
      <alignment horizontal="left"/>
      <protection locked="0"/>
    </xf>
    <xf numFmtId="0" fontId="26" fillId="0" borderId="34" xfId="0" applyFont="1" applyFill="1" applyBorder="1" applyAlignment="1" applyProtection="1">
      <alignment horizontal="center"/>
      <protection locked="0"/>
    </xf>
    <xf numFmtId="0" fontId="26" fillId="0" borderId="48" xfId="0" applyFont="1" applyFill="1" applyBorder="1" applyAlignment="1" applyProtection="1">
      <alignment horizontal="left"/>
      <protection locked="0"/>
    </xf>
    <xf numFmtId="0" fontId="22" fillId="0" borderId="49" xfId="0" applyFont="1" applyBorder="1" applyAlignment="1">
      <alignment horizontal="center"/>
    </xf>
    <xf numFmtId="0" fontId="26" fillId="0" borderId="50" xfId="0" applyFont="1" applyFill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6" fillId="0" borderId="26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27" xfId="0" applyFont="1" applyFill="1" applyBorder="1" applyAlignment="1" applyProtection="1">
      <alignment horizontal="center"/>
      <protection locked="0"/>
    </xf>
    <xf numFmtId="0" fontId="26" fillId="0" borderId="51" xfId="0" applyFont="1" applyFill="1" applyBorder="1" applyAlignment="1" applyProtection="1">
      <alignment horizontal="center" wrapText="1"/>
      <protection locked="0"/>
    </xf>
    <xf numFmtId="0" fontId="26" fillId="0" borderId="52" xfId="0" applyFont="1" applyFill="1" applyBorder="1" applyAlignment="1" applyProtection="1">
      <alignment horizontal="center"/>
      <protection locked="0"/>
    </xf>
    <xf numFmtId="0" fontId="26" fillId="0" borderId="53" xfId="0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6" fillId="0" borderId="26" xfId="0" applyFont="1" applyFill="1" applyBorder="1" applyAlignment="1" applyProtection="1">
      <alignment horizontal="left"/>
      <protection locked="0"/>
    </xf>
    <xf numFmtId="0" fontId="26" fillId="0" borderId="24" xfId="0" applyFont="1" applyFill="1" applyBorder="1" applyAlignment="1" applyProtection="1">
      <alignment horizontal="center"/>
      <protection locked="0"/>
    </xf>
    <xf numFmtId="0" fontId="26" fillId="14" borderId="50" xfId="0" applyFont="1" applyFill="1" applyBorder="1" applyAlignment="1" applyProtection="1">
      <alignment horizontal="center"/>
      <protection locked="0"/>
    </xf>
    <xf numFmtId="0" fontId="26" fillId="14" borderId="34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7" fillId="25" borderId="39" xfId="0" applyFont="1" applyFill="1" applyBorder="1" applyAlignment="1">
      <alignment horizontal="center"/>
    </xf>
    <xf numFmtId="0" fontId="26" fillId="14" borderId="33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showGridLines="0" tabSelected="1" zoomScale="75" zoomScaleNormal="75" zoomScaleSheetLayoutView="75" zoomScalePageLayoutView="0" workbookViewId="0" topLeftCell="A1">
      <selection activeCell="B12" sqref="B12:I12"/>
    </sheetView>
  </sheetViews>
  <sheetFormatPr defaultColWidth="9.140625" defaultRowHeight="12.75"/>
  <cols>
    <col min="1" max="1" width="14.421875" style="1" customWidth="1"/>
    <col min="2" max="2" width="11.00390625" style="1" customWidth="1"/>
    <col min="3" max="3" width="12.7109375" style="2" customWidth="1"/>
    <col min="4" max="4" width="15.140625" style="2" customWidth="1"/>
    <col min="5" max="5" width="16.8515625" style="2" customWidth="1"/>
    <col min="6" max="6" width="8.140625" style="2" customWidth="1"/>
    <col min="7" max="7" width="13.7109375" style="2" customWidth="1"/>
    <col min="8" max="8" width="15.421875" style="2" customWidth="1"/>
    <col min="9" max="9" width="11.57421875" style="2" customWidth="1"/>
    <col min="10" max="10" width="9.140625" style="3" customWidth="1"/>
    <col min="11" max="16384" width="9.140625" style="1" customWidth="1"/>
  </cols>
  <sheetData>
    <row r="1" spans="1:9" ht="18.75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ht="18.75">
      <c r="A2" s="148" t="s">
        <v>1</v>
      </c>
      <c r="B2" s="148"/>
      <c r="C2" s="148"/>
      <c r="D2" s="148"/>
      <c r="E2" s="148"/>
      <c r="F2" s="148"/>
      <c r="G2" s="148"/>
      <c r="H2" s="148"/>
      <c r="I2" s="148"/>
    </row>
    <row r="3" spans="1:10" ht="18.75">
      <c r="A3" s="148" t="s">
        <v>2</v>
      </c>
      <c r="B3" s="148"/>
      <c r="C3" s="148"/>
      <c r="D3" s="148"/>
      <c r="E3" s="148"/>
      <c r="F3" s="148"/>
      <c r="G3" s="148"/>
      <c r="H3" s="148"/>
      <c r="I3" s="148"/>
      <c r="J3" s="3" t="s">
        <v>3</v>
      </c>
    </row>
    <row r="4" spans="1:9" ht="15.75">
      <c r="A4" s="4"/>
      <c r="B4" s="5"/>
      <c r="C4" s="6"/>
      <c r="D4" s="6"/>
      <c r="E4" s="6"/>
      <c r="F4" s="6"/>
      <c r="G4" s="6"/>
      <c r="H4" s="6"/>
      <c r="I4" s="7"/>
    </row>
    <row r="5" spans="1:9" ht="18.75">
      <c r="A5" s="149" t="s">
        <v>108</v>
      </c>
      <c r="B5" s="149"/>
      <c r="C5" s="149"/>
      <c r="D5" s="149"/>
      <c r="E5" s="149"/>
      <c r="F5" s="149"/>
      <c r="G5" s="149"/>
      <c r="H5" s="149"/>
      <c r="I5" s="149"/>
    </row>
    <row r="6" spans="1:9" ht="12.75">
      <c r="A6" s="9"/>
      <c r="B6" s="9"/>
      <c r="C6" s="9"/>
      <c r="D6" s="9"/>
      <c r="E6" s="9"/>
      <c r="F6" s="9"/>
      <c r="G6" s="9"/>
      <c r="H6" s="9"/>
      <c r="I6" s="9"/>
    </row>
    <row r="7" spans="1:9" ht="14.25">
      <c r="A7" s="10" t="s">
        <v>4</v>
      </c>
      <c r="B7" s="11"/>
      <c r="C7" s="11"/>
      <c r="D7" s="11"/>
      <c r="E7" s="10" t="s">
        <v>5</v>
      </c>
      <c r="F7" s="11"/>
      <c r="G7" s="11"/>
      <c r="H7" s="11"/>
      <c r="I7" s="12"/>
    </row>
    <row r="8" spans="2:10" ht="12.75">
      <c r="B8" s="13"/>
      <c r="C8" s="9"/>
      <c r="D8" s="9"/>
      <c r="E8" s="9"/>
      <c r="F8" s="9"/>
      <c r="G8" s="9"/>
      <c r="H8" s="9"/>
      <c r="I8" s="9"/>
      <c r="J8" s="14"/>
    </row>
    <row r="9" spans="1:9" ht="15.75">
      <c r="A9" s="15" t="s">
        <v>6</v>
      </c>
      <c r="B9" s="16"/>
      <c r="C9" s="17"/>
      <c r="D9" s="17"/>
      <c r="E9" s="17"/>
      <c r="F9" s="17"/>
      <c r="G9" s="17"/>
      <c r="H9" s="17"/>
      <c r="I9" s="18"/>
    </row>
    <row r="10" spans="1:9" ht="15">
      <c r="A10" s="19" t="s">
        <v>7</v>
      </c>
      <c r="B10" s="151"/>
      <c r="C10" s="151"/>
      <c r="D10" s="151"/>
      <c r="E10" s="151"/>
      <c r="F10" s="151"/>
      <c r="G10" s="151"/>
      <c r="H10" s="151"/>
      <c r="I10" s="151"/>
    </row>
    <row r="11" spans="1:9" ht="15">
      <c r="A11" s="20" t="s">
        <v>8</v>
      </c>
      <c r="B11" s="150"/>
      <c r="C11" s="150"/>
      <c r="D11" s="150"/>
      <c r="E11" s="150"/>
      <c r="F11" s="150"/>
      <c r="G11" s="150"/>
      <c r="H11" s="150"/>
      <c r="I11" s="150"/>
    </row>
    <row r="12" spans="1:9" ht="15">
      <c r="A12" s="20" t="s">
        <v>9</v>
      </c>
      <c r="B12" s="150"/>
      <c r="C12" s="150"/>
      <c r="D12" s="150"/>
      <c r="E12" s="150"/>
      <c r="F12" s="150"/>
      <c r="G12" s="150"/>
      <c r="H12" s="150"/>
      <c r="I12" s="150"/>
    </row>
    <row r="13" spans="1:9" ht="15">
      <c r="A13" s="20" t="s">
        <v>10</v>
      </c>
      <c r="B13" s="150"/>
      <c r="C13" s="150"/>
      <c r="D13" s="150"/>
      <c r="E13" s="150"/>
      <c r="F13" s="150"/>
      <c r="G13" s="150"/>
      <c r="H13" s="150"/>
      <c r="I13" s="150"/>
    </row>
    <row r="14" spans="1:9" ht="15">
      <c r="A14" s="20" t="s">
        <v>11</v>
      </c>
      <c r="B14" s="150"/>
      <c r="C14" s="150"/>
      <c r="D14" s="150"/>
      <c r="E14" s="150"/>
      <c r="F14" s="150"/>
      <c r="G14" s="150"/>
      <c r="H14" s="150"/>
      <c r="I14" s="150"/>
    </row>
    <row r="15" spans="1:9" ht="15">
      <c r="A15" s="20" t="s">
        <v>12</v>
      </c>
      <c r="B15" s="150"/>
      <c r="C15" s="150"/>
      <c r="D15" s="150"/>
      <c r="E15" s="150"/>
      <c r="F15" s="150"/>
      <c r="G15" s="150"/>
      <c r="H15" s="150"/>
      <c r="I15" s="150"/>
    </row>
    <row r="16" spans="1:9" ht="15">
      <c r="A16" s="20" t="s">
        <v>13</v>
      </c>
      <c r="B16" s="150"/>
      <c r="C16" s="150"/>
      <c r="D16" s="150"/>
      <c r="E16" s="150"/>
      <c r="F16" s="150"/>
      <c r="G16" s="150"/>
      <c r="H16" s="150"/>
      <c r="I16" s="150"/>
    </row>
    <row r="17" spans="1:9" ht="15">
      <c r="A17" s="20" t="s">
        <v>14</v>
      </c>
      <c r="B17" s="150"/>
      <c r="C17" s="150"/>
      <c r="D17" s="150"/>
      <c r="E17" s="150"/>
      <c r="F17" s="150"/>
      <c r="G17" s="150"/>
      <c r="H17" s="150"/>
      <c r="I17" s="150"/>
    </row>
    <row r="18" spans="1:9" ht="15">
      <c r="A18" s="21" t="s">
        <v>15</v>
      </c>
      <c r="B18" s="153"/>
      <c r="C18" s="153"/>
      <c r="D18" s="153"/>
      <c r="E18" s="153"/>
      <c r="F18" s="153"/>
      <c r="G18" s="153"/>
      <c r="H18" s="153"/>
      <c r="I18" s="153"/>
    </row>
    <row r="19" spans="1:10" ht="12.75">
      <c r="A19" s="22"/>
      <c r="B19" s="13"/>
      <c r="C19" s="9"/>
      <c r="D19" s="9"/>
      <c r="E19" s="9"/>
      <c r="F19" s="9"/>
      <c r="G19" s="9"/>
      <c r="H19" s="9"/>
      <c r="I19" s="9"/>
      <c r="J19" s="14"/>
    </row>
    <row r="20" spans="1:9" ht="15.75">
      <c r="A20" s="15" t="s">
        <v>16</v>
      </c>
      <c r="B20" s="23"/>
      <c r="C20" s="24"/>
      <c r="D20" s="17"/>
      <c r="E20" s="17"/>
      <c r="F20" s="17"/>
      <c r="G20" s="17"/>
      <c r="H20" s="17"/>
      <c r="I20" s="18"/>
    </row>
    <row r="21" spans="1:9" ht="14.25">
      <c r="A21" s="19" t="s">
        <v>17</v>
      </c>
      <c r="B21" s="154" t="s">
        <v>18</v>
      </c>
      <c r="C21" s="154"/>
      <c r="D21" s="154"/>
      <c r="E21" s="154"/>
      <c r="F21" s="154"/>
      <c r="G21" s="154"/>
      <c r="H21" s="154"/>
      <c r="I21" s="25" t="s">
        <v>19</v>
      </c>
    </row>
    <row r="22" spans="1:10" ht="15">
      <c r="A22" s="26"/>
      <c r="B22" s="155"/>
      <c r="C22" s="155"/>
      <c r="D22" s="155"/>
      <c r="E22" s="155"/>
      <c r="F22" s="155"/>
      <c r="G22" s="155"/>
      <c r="H22" s="155"/>
      <c r="I22" s="27">
        <f aca="true" t="shared" si="0" ref="I22:I31">B22*1.6</f>
        <v>0</v>
      </c>
      <c r="J22" s="28">
        <f>IF(I22&gt;0,1,0)</f>
        <v>0</v>
      </c>
    </row>
    <row r="23" spans="1:10" ht="15">
      <c r="A23" s="26"/>
      <c r="B23" s="152"/>
      <c r="C23" s="152"/>
      <c r="D23" s="152"/>
      <c r="E23" s="152"/>
      <c r="F23" s="152"/>
      <c r="G23" s="152"/>
      <c r="H23" s="152"/>
      <c r="I23" s="27">
        <f t="shared" si="0"/>
        <v>0</v>
      </c>
      <c r="J23" s="28">
        <f aca="true" t="shared" si="1" ref="J23:J36">IF(I23&gt;0,1,0)</f>
        <v>0</v>
      </c>
    </row>
    <row r="24" spans="1:10" ht="15">
      <c r="A24" s="26"/>
      <c r="B24" s="152"/>
      <c r="C24" s="152"/>
      <c r="D24" s="152"/>
      <c r="E24" s="152"/>
      <c r="F24" s="152"/>
      <c r="G24" s="152"/>
      <c r="H24" s="152"/>
      <c r="I24" s="27">
        <f t="shared" si="0"/>
        <v>0</v>
      </c>
      <c r="J24" s="28">
        <f t="shared" si="1"/>
        <v>0</v>
      </c>
    </row>
    <row r="25" spans="1:10" ht="15">
      <c r="A25" s="26"/>
      <c r="B25" s="152"/>
      <c r="C25" s="152"/>
      <c r="D25" s="152"/>
      <c r="E25" s="152"/>
      <c r="F25" s="152"/>
      <c r="G25" s="152"/>
      <c r="H25" s="152"/>
      <c r="I25" s="27">
        <f t="shared" si="0"/>
        <v>0</v>
      </c>
      <c r="J25" s="28">
        <f t="shared" si="1"/>
        <v>0</v>
      </c>
    </row>
    <row r="26" spans="1:10" ht="15">
      <c r="A26" s="26"/>
      <c r="B26" s="152"/>
      <c r="C26" s="152"/>
      <c r="D26" s="152"/>
      <c r="E26" s="152"/>
      <c r="F26" s="152"/>
      <c r="G26" s="152"/>
      <c r="H26" s="152"/>
      <c r="I26" s="27">
        <f t="shared" si="0"/>
        <v>0</v>
      </c>
      <c r="J26" s="28">
        <f t="shared" si="1"/>
        <v>0</v>
      </c>
    </row>
    <row r="27" spans="1:10" ht="15">
      <c r="A27" s="26"/>
      <c r="B27" s="152"/>
      <c r="C27" s="152"/>
      <c r="D27" s="152"/>
      <c r="E27" s="152"/>
      <c r="F27" s="152"/>
      <c r="G27" s="152"/>
      <c r="H27" s="152"/>
      <c r="I27" s="27">
        <f t="shared" si="0"/>
        <v>0</v>
      </c>
      <c r="J27" s="28">
        <f t="shared" si="1"/>
        <v>0</v>
      </c>
    </row>
    <row r="28" spans="1:10" ht="15">
      <c r="A28" s="26"/>
      <c r="B28" s="152"/>
      <c r="C28" s="152"/>
      <c r="D28" s="152"/>
      <c r="E28" s="152"/>
      <c r="F28" s="152"/>
      <c r="G28" s="152"/>
      <c r="H28" s="152"/>
      <c r="I28" s="27">
        <f t="shared" si="0"/>
        <v>0</v>
      </c>
      <c r="J28" s="28">
        <f t="shared" si="1"/>
        <v>0</v>
      </c>
    </row>
    <row r="29" spans="1:10" ht="15">
      <c r="A29" s="26"/>
      <c r="B29" s="152"/>
      <c r="C29" s="152"/>
      <c r="D29" s="152"/>
      <c r="E29" s="152"/>
      <c r="F29" s="152"/>
      <c r="G29" s="152"/>
      <c r="H29" s="152"/>
      <c r="I29" s="27">
        <f t="shared" si="0"/>
        <v>0</v>
      </c>
      <c r="J29" s="28">
        <f t="shared" si="1"/>
        <v>0</v>
      </c>
    </row>
    <row r="30" spans="1:10" ht="15">
      <c r="A30" s="26"/>
      <c r="B30" s="152"/>
      <c r="C30" s="152"/>
      <c r="D30" s="152"/>
      <c r="E30" s="152"/>
      <c r="F30" s="152"/>
      <c r="G30" s="152"/>
      <c r="H30" s="152"/>
      <c r="I30" s="27">
        <f t="shared" si="0"/>
        <v>0</v>
      </c>
      <c r="J30" s="28">
        <f t="shared" si="1"/>
        <v>0</v>
      </c>
    </row>
    <row r="31" spans="1:10" ht="15">
      <c r="A31" s="26"/>
      <c r="B31" s="152"/>
      <c r="C31" s="152"/>
      <c r="D31" s="152"/>
      <c r="E31" s="152"/>
      <c r="F31" s="152"/>
      <c r="G31" s="152"/>
      <c r="H31" s="152"/>
      <c r="I31" s="27">
        <f t="shared" si="0"/>
        <v>0</v>
      </c>
      <c r="J31" s="28">
        <f t="shared" si="1"/>
        <v>0</v>
      </c>
    </row>
    <row r="32" spans="1:10" ht="15">
      <c r="A32" s="26"/>
      <c r="B32" s="152"/>
      <c r="C32" s="152"/>
      <c r="D32" s="152"/>
      <c r="E32" s="152"/>
      <c r="F32" s="152"/>
      <c r="G32" s="152"/>
      <c r="H32" s="152"/>
      <c r="I32" s="27">
        <f>B32*1.6</f>
        <v>0</v>
      </c>
      <c r="J32" s="28">
        <f t="shared" si="1"/>
        <v>0</v>
      </c>
    </row>
    <row r="33" spans="1:10" ht="15">
      <c r="A33" s="26"/>
      <c r="B33" s="152"/>
      <c r="C33" s="152"/>
      <c r="D33" s="152"/>
      <c r="E33" s="152"/>
      <c r="F33" s="152"/>
      <c r="G33" s="152"/>
      <c r="H33" s="152"/>
      <c r="I33" s="27">
        <f>B33*1.6</f>
        <v>0</v>
      </c>
      <c r="J33" s="28">
        <f t="shared" si="1"/>
        <v>0</v>
      </c>
    </row>
    <row r="34" spans="1:10" ht="15.75" customHeight="1">
      <c r="A34" s="26"/>
      <c r="B34" s="152"/>
      <c r="C34" s="152"/>
      <c r="D34" s="152"/>
      <c r="E34" s="152"/>
      <c r="F34" s="152"/>
      <c r="G34" s="152"/>
      <c r="H34" s="152"/>
      <c r="I34" s="27">
        <f>B34*1.6</f>
        <v>0</v>
      </c>
      <c r="J34" s="28">
        <f t="shared" si="1"/>
        <v>0</v>
      </c>
    </row>
    <row r="35" spans="1:10" ht="15">
      <c r="A35" s="26"/>
      <c r="B35" s="152"/>
      <c r="C35" s="152"/>
      <c r="D35" s="152"/>
      <c r="E35" s="152"/>
      <c r="F35" s="152"/>
      <c r="G35" s="152"/>
      <c r="H35" s="152"/>
      <c r="I35" s="27">
        <f>B35*1.6</f>
        <v>0</v>
      </c>
      <c r="J35" s="28">
        <f t="shared" si="1"/>
        <v>0</v>
      </c>
    </row>
    <row r="36" spans="1:10" ht="15">
      <c r="A36" s="26"/>
      <c r="B36" s="152"/>
      <c r="C36" s="152"/>
      <c r="D36" s="152"/>
      <c r="E36" s="152"/>
      <c r="F36" s="152"/>
      <c r="G36" s="152"/>
      <c r="H36" s="152"/>
      <c r="I36" s="27">
        <f>B36*1.6</f>
        <v>0</v>
      </c>
      <c r="J36" s="28">
        <f t="shared" si="1"/>
        <v>0</v>
      </c>
    </row>
    <row r="37" spans="1:9" ht="15.75">
      <c r="A37" s="29"/>
      <c r="B37" s="30"/>
      <c r="C37" s="31"/>
      <c r="D37" s="31"/>
      <c r="E37" s="31"/>
      <c r="F37" s="156" t="s">
        <v>20</v>
      </c>
      <c r="G37" s="156"/>
      <c r="H37" s="156"/>
      <c r="I37" s="32" t="e">
        <f>(SUM(I22:I36)/SUM(J22:J36))*10</f>
        <v>#DIV/0!</v>
      </c>
    </row>
    <row r="38" spans="1:9" ht="15.75">
      <c r="A38" s="33"/>
      <c r="B38" s="13"/>
      <c r="C38" s="9"/>
      <c r="D38" s="9"/>
      <c r="E38" s="9"/>
      <c r="F38" s="34"/>
      <c r="G38" s="34"/>
      <c r="H38" s="34"/>
      <c r="I38" s="35"/>
    </row>
    <row r="39" spans="1:9" ht="12.75">
      <c r="A39" s="33"/>
      <c r="B39" s="13"/>
      <c r="C39" s="9"/>
      <c r="D39" s="9"/>
      <c r="E39" s="9"/>
      <c r="F39" s="9"/>
      <c r="G39" s="9"/>
      <c r="I39" s="36"/>
    </row>
    <row r="40" spans="1:9" ht="15.75">
      <c r="A40" s="15" t="s">
        <v>21</v>
      </c>
      <c r="B40" s="16"/>
      <c r="C40" s="17"/>
      <c r="D40" s="17"/>
      <c r="E40" s="17"/>
      <c r="F40" s="17"/>
      <c r="G40" s="17"/>
      <c r="H40" s="17"/>
      <c r="I40" s="37"/>
    </row>
    <row r="41" spans="1:9" ht="12.75">
      <c r="A41" s="38" t="s">
        <v>17</v>
      </c>
      <c r="B41" s="157" t="s">
        <v>22</v>
      </c>
      <c r="C41" s="157"/>
      <c r="D41" s="157"/>
      <c r="E41" s="157"/>
      <c r="F41" s="157"/>
      <c r="G41" s="157"/>
      <c r="H41" s="39" t="s">
        <v>23</v>
      </c>
      <c r="I41" s="40" t="s">
        <v>19</v>
      </c>
    </row>
    <row r="42" spans="1:9" ht="15">
      <c r="A42" s="26"/>
      <c r="B42" s="161"/>
      <c r="C42" s="162"/>
      <c r="D42" s="162"/>
      <c r="E42" s="162"/>
      <c r="F42" s="162"/>
      <c r="G42" s="163"/>
      <c r="H42" s="143"/>
      <c r="I42" s="27">
        <f>H42*0.25</f>
        <v>0</v>
      </c>
    </row>
    <row r="43" spans="1:9" ht="15">
      <c r="A43" s="26"/>
      <c r="B43" s="158"/>
      <c r="C43" s="159"/>
      <c r="D43" s="159"/>
      <c r="E43" s="159"/>
      <c r="F43" s="159"/>
      <c r="G43" s="160"/>
      <c r="H43" s="143"/>
      <c r="I43" s="27">
        <f aca="true" t="shared" si="2" ref="I43:I83">H43*0.25</f>
        <v>0</v>
      </c>
    </row>
    <row r="44" spans="1:9" ht="15">
      <c r="A44" s="26"/>
      <c r="B44" s="158"/>
      <c r="C44" s="159"/>
      <c r="D44" s="159"/>
      <c r="E44" s="159"/>
      <c r="F44" s="159"/>
      <c r="G44" s="160"/>
      <c r="H44" s="143"/>
      <c r="I44" s="27">
        <f t="shared" si="2"/>
        <v>0</v>
      </c>
    </row>
    <row r="45" spans="1:9" ht="15">
      <c r="A45" s="26"/>
      <c r="B45" s="158"/>
      <c r="C45" s="159"/>
      <c r="D45" s="159"/>
      <c r="E45" s="159"/>
      <c r="F45" s="159"/>
      <c r="G45" s="160"/>
      <c r="H45" s="143"/>
      <c r="I45" s="27">
        <f t="shared" si="2"/>
        <v>0</v>
      </c>
    </row>
    <row r="46" spans="1:9" ht="15">
      <c r="A46" s="26"/>
      <c r="B46" s="158"/>
      <c r="C46" s="159"/>
      <c r="D46" s="159"/>
      <c r="E46" s="159"/>
      <c r="F46" s="159"/>
      <c r="G46" s="160"/>
      <c r="H46" s="143"/>
      <c r="I46" s="27">
        <f t="shared" si="2"/>
        <v>0</v>
      </c>
    </row>
    <row r="47" spans="1:9" ht="15">
      <c r="A47" s="26"/>
      <c r="B47" s="158"/>
      <c r="C47" s="159"/>
      <c r="D47" s="159"/>
      <c r="E47" s="159"/>
      <c r="F47" s="159"/>
      <c r="G47" s="160"/>
      <c r="H47" s="143"/>
      <c r="I47" s="27">
        <f t="shared" si="2"/>
        <v>0</v>
      </c>
    </row>
    <row r="48" spans="1:9" ht="15">
      <c r="A48" s="26"/>
      <c r="B48" s="158"/>
      <c r="C48" s="159"/>
      <c r="D48" s="159"/>
      <c r="E48" s="159"/>
      <c r="F48" s="159"/>
      <c r="G48" s="160"/>
      <c r="H48" s="143"/>
      <c r="I48" s="27">
        <f t="shared" si="2"/>
        <v>0</v>
      </c>
    </row>
    <row r="49" spans="1:9" ht="15">
      <c r="A49" s="26"/>
      <c r="B49" s="158"/>
      <c r="C49" s="159"/>
      <c r="D49" s="159"/>
      <c r="E49" s="159"/>
      <c r="F49" s="159"/>
      <c r="G49" s="160"/>
      <c r="H49" s="143"/>
      <c r="I49" s="27">
        <f t="shared" si="2"/>
        <v>0</v>
      </c>
    </row>
    <row r="50" spans="1:9" ht="15">
      <c r="A50" s="26"/>
      <c r="B50" s="158"/>
      <c r="C50" s="159"/>
      <c r="D50" s="159"/>
      <c r="E50" s="159"/>
      <c r="F50" s="159"/>
      <c r="G50" s="160"/>
      <c r="H50" s="143"/>
      <c r="I50" s="27">
        <f t="shared" si="2"/>
        <v>0</v>
      </c>
    </row>
    <row r="51" spans="1:9" ht="15">
      <c r="A51" s="26"/>
      <c r="B51" s="158"/>
      <c r="C51" s="159"/>
      <c r="D51" s="159"/>
      <c r="E51" s="159"/>
      <c r="F51" s="159"/>
      <c r="G51" s="160"/>
      <c r="H51" s="143"/>
      <c r="I51" s="27">
        <f t="shared" si="2"/>
        <v>0</v>
      </c>
    </row>
    <row r="52" spans="1:9" ht="15">
      <c r="A52" s="26"/>
      <c r="B52" s="158"/>
      <c r="C52" s="159"/>
      <c r="D52" s="159"/>
      <c r="E52" s="159"/>
      <c r="F52" s="159"/>
      <c r="G52" s="160"/>
      <c r="H52" s="143"/>
      <c r="I52" s="27">
        <f t="shared" si="2"/>
        <v>0</v>
      </c>
    </row>
    <row r="53" spans="1:9" ht="15">
      <c r="A53" s="26"/>
      <c r="B53" s="158"/>
      <c r="C53" s="159"/>
      <c r="D53" s="159"/>
      <c r="E53" s="159"/>
      <c r="F53" s="159"/>
      <c r="G53" s="160"/>
      <c r="H53" s="143"/>
      <c r="I53" s="27">
        <f t="shared" si="2"/>
        <v>0</v>
      </c>
    </row>
    <row r="54" spans="1:9" ht="15">
      <c r="A54" s="26"/>
      <c r="B54" s="158"/>
      <c r="C54" s="159"/>
      <c r="D54" s="159"/>
      <c r="E54" s="159"/>
      <c r="F54" s="159"/>
      <c r="G54" s="160"/>
      <c r="H54" s="143"/>
      <c r="I54" s="27">
        <f t="shared" si="2"/>
        <v>0</v>
      </c>
    </row>
    <row r="55" spans="1:9" ht="15">
      <c r="A55" s="26"/>
      <c r="B55" s="158"/>
      <c r="C55" s="159"/>
      <c r="D55" s="159"/>
      <c r="E55" s="159"/>
      <c r="F55" s="159"/>
      <c r="G55" s="160"/>
      <c r="H55" s="143"/>
      <c r="I55" s="27">
        <f t="shared" si="2"/>
        <v>0</v>
      </c>
    </row>
    <row r="56" spans="1:9" ht="15">
      <c r="A56" s="26"/>
      <c r="B56" s="158"/>
      <c r="C56" s="159"/>
      <c r="D56" s="159"/>
      <c r="E56" s="159"/>
      <c r="F56" s="159"/>
      <c r="G56" s="160"/>
      <c r="H56" s="143"/>
      <c r="I56" s="27">
        <f t="shared" si="2"/>
        <v>0</v>
      </c>
    </row>
    <row r="57" spans="1:9" ht="15">
      <c r="A57" s="26"/>
      <c r="B57" s="158"/>
      <c r="C57" s="159"/>
      <c r="D57" s="159"/>
      <c r="E57" s="159"/>
      <c r="F57" s="159"/>
      <c r="G57" s="160"/>
      <c r="H57" s="143"/>
      <c r="I57" s="27">
        <f t="shared" si="2"/>
        <v>0</v>
      </c>
    </row>
    <row r="58" spans="1:9" ht="15">
      <c r="A58" s="26"/>
      <c r="B58" s="158"/>
      <c r="C58" s="159"/>
      <c r="D58" s="159"/>
      <c r="E58" s="159"/>
      <c r="F58" s="159"/>
      <c r="G58" s="160"/>
      <c r="H58" s="143"/>
      <c r="I58" s="27">
        <f t="shared" si="2"/>
        <v>0</v>
      </c>
    </row>
    <row r="59" spans="1:9" ht="15">
      <c r="A59" s="26"/>
      <c r="B59" s="158"/>
      <c r="C59" s="159"/>
      <c r="D59" s="159"/>
      <c r="E59" s="159"/>
      <c r="F59" s="159"/>
      <c r="G59" s="160"/>
      <c r="H59" s="143"/>
      <c r="I59" s="27">
        <f t="shared" si="2"/>
        <v>0</v>
      </c>
    </row>
    <row r="60" spans="1:9" ht="15">
      <c r="A60" s="26"/>
      <c r="B60" s="158"/>
      <c r="C60" s="159"/>
      <c r="D60" s="159"/>
      <c r="E60" s="159"/>
      <c r="F60" s="159"/>
      <c r="G60" s="160"/>
      <c r="H60" s="143"/>
      <c r="I60" s="27">
        <f t="shared" si="2"/>
        <v>0</v>
      </c>
    </row>
    <row r="61" spans="1:9" ht="15">
      <c r="A61" s="26"/>
      <c r="B61" s="158"/>
      <c r="C61" s="159"/>
      <c r="D61" s="159"/>
      <c r="E61" s="159"/>
      <c r="F61" s="159"/>
      <c r="G61" s="160"/>
      <c r="H61" s="143"/>
      <c r="I61" s="27">
        <f t="shared" si="2"/>
        <v>0</v>
      </c>
    </row>
    <row r="62" spans="1:9" ht="15">
      <c r="A62" s="26"/>
      <c r="B62" s="158"/>
      <c r="C62" s="159"/>
      <c r="D62" s="159"/>
      <c r="E62" s="159"/>
      <c r="F62" s="159"/>
      <c r="G62" s="160"/>
      <c r="H62" s="143"/>
      <c r="I62" s="27">
        <f t="shared" si="2"/>
        <v>0</v>
      </c>
    </row>
    <row r="63" spans="1:9" ht="15">
      <c r="A63" s="26"/>
      <c r="B63" s="158"/>
      <c r="C63" s="159"/>
      <c r="D63" s="159"/>
      <c r="E63" s="159"/>
      <c r="F63" s="159"/>
      <c r="G63" s="160"/>
      <c r="H63" s="143"/>
      <c r="I63" s="27">
        <f t="shared" si="2"/>
        <v>0</v>
      </c>
    </row>
    <row r="64" spans="1:9" ht="15">
      <c r="A64" s="26"/>
      <c r="B64" s="158"/>
      <c r="C64" s="159"/>
      <c r="D64" s="159"/>
      <c r="E64" s="159"/>
      <c r="F64" s="159"/>
      <c r="G64" s="160"/>
      <c r="H64" s="143"/>
      <c r="I64" s="27">
        <f t="shared" si="2"/>
        <v>0</v>
      </c>
    </row>
    <row r="65" spans="1:9" ht="15">
      <c r="A65" s="26"/>
      <c r="B65" s="158"/>
      <c r="C65" s="159"/>
      <c r="D65" s="159"/>
      <c r="E65" s="159"/>
      <c r="F65" s="159"/>
      <c r="G65" s="160"/>
      <c r="H65" s="143"/>
      <c r="I65" s="27">
        <f t="shared" si="2"/>
        <v>0</v>
      </c>
    </row>
    <row r="66" spans="1:9" ht="15">
      <c r="A66" s="26"/>
      <c r="B66" s="158"/>
      <c r="C66" s="159"/>
      <c r="D66" s="159"/>
      <c r="E66" s="159"/>
      <c r="F66" s="159"/>
      <c r="G66" s="160"/>
      <c r="H66" s="143"/>
      <c r="I66" s="27">
        <f t="shared" si="2"/>
        <v>0</v>
      </c>
    </row>
    <row r="67" spans="1:9" ht="15">
      <c r="A67" s="26"/>
      <c r="B67" s="158"/>
      <c r="C67" s="159"/>
      <c r="D67" s="159"/>
      <c r="E67" s="159"/>
      <c r="F67" s="159"/>
      <c r="G67" s="160"/>
      <c r="H67" s="143"/>
      <c r="I67" s="27">
        <f t="shared" si="2"/>
        <v>0</v>
      </c>
    </row>
    <row r="68" spans="1:9" ht="15">
      <c r="A68" s="26"/>
      <c r="B68" s="158"/>
      <c r="C68" s="159"/>
      <c r="D68" s="159"/>
      <c r="E68" s="159"/>
      <c r="F68" s="159"/>
      <c r="G68" s="160"/>
      <c r="H68" s="143"/>
      <c r="I68" s="27">
        <f t="shared" si="2"/>
        <v>0</v>
      </c>
    </row>
    <row r="69" spans="1:9" ht="15">
      <c r="A69" s="26"/>
      <c r="B69" s="158"/>
      <c r="C69" s="159"/>
      <c r="D69" s="159"/>
      <c r="E69" s="159"/>
      <c r="F69" s="159"/>
      <c r="G69" s="160"/>
      <c r="H69" s="143"/>
      <c r="I69" s="27">
        <f t="shared" si="2"/>
        <v>0</v>
      </c>
    </row>
    <row r="70" spans="1:9" ht="15">
      <c r="A70" s="26"/>
      <c r="B70" s="158"/>
      <c r="C70" s="159"/>
      <c r="D70" s="159"/>
      <c r="E70" s="159"/>
      <c r="F70" s="159"/>
      <c r="G70" s="160"/>
      <c r="H70" s="143"/>
      <c r="I70" s="27">
        <f t="shared" si="2"/>
        <v>0</v>
      </c>
    </row>
    <row r="71" spans="1:9" ht="15">
      <c r="A71" s="26"/>
      <c r="B71" s="158"/>
      <c r="C71" s="159"/>
      <c r="D71" s="159"/>
      <c r="E71" s="159"/>
      <c r="F71" s="159"/>
      <c r="G71" s="160"/>
      <c r="H71" s="143"/>
      <c r="I71" s="27">
        <f t="shared" si="2"/>
        <v>0</v>
      </c>
    </row>
    <row r="72" spans="1:9" ht="15">
      <c r="A72" s="26"/>
      <c r="B72" s="158"/>
      <c r="C72" s="159"/>
      <c r="D72" s="159"/>
      <c r="E72" s="159"/>
      <c r="F72" s="159"/>
      <c r="G72" s="160"/>
      <c r="H72" s="143"/>
      <c r="I72" s="27">
        <f t="shared" si="2"/>
        <v>0</v>
      </c>
    </row>
    <row r="73" spans="1:9" ht="15">
      <c r="A73" s="26"/>
      <c r="B73" s="158"/>
      <c r="C73" s="159"/>
      <c r="D73" s="159"/>
      <c r="E73" s="159"/>
      <c r="F73" s="159"/>
      <c r="G73" s="160"/>
      <c r="H73" s="143"/>
      <c r="I73" s="27">
        <f t="shared" si="2"/>
        <v>0</v>
      </c>
    </row>
    <row r="74" spans="1:9" ht="15">
      <c r="A74" s="26"/>
      <c r="B74" s="167"/>
      <c r="C74" s="167"/>
      <c r="D74" s="167"/>
      <c r="E74" s="167"/>
      <c r="F74" s="42"/>
      <c r="G74" s="43"/>
      <c r="H74" s="143"/>
      <c r="I74" s="27">
        <f t="shared" si="2"/>
        <v>0</v>
      </c>
    </row>
    <row r="75" spans="1:9" ht="15">
      <c r="A75" s="26"/>
      <c r="B75" s="41"/>
      <c r="C75" s="44"/>
      <c r="D75" s="44"/>
      <c r="E75" s="44"/>
      <c r="F75" s="42"/>
      <c r="G75" s="43"/>
      <c r="H75" s="143"/>
      <c r="I75" s="27">
        <f t="shared" si="2"/>
        <v>0</v>
      </c>
    </row>
    <row r="76" spans="1:9" ht="15">
      <c r="A76" s="26"/>
      <c r="B76" s="167"/>
      <c r="C76" s="167"/>
      <c r="D76" s="167"/>
      <c r="E76" s="167"/>
      <c r="F76" s="42"/>
      <c r="G76" s="43"/>
      <c r="H76" s="143"/>
      <c r="I76" s="27">
        <f t="shared" si="2"/>
        <v>0</v>
      </c>
    </row>
    <row r="77" spans="1:9" ht="15">
      <c r="A77" s="26"/>
      <c r="B77" s="167"/>
      <c r="C77" s="167"/>
      <c r="D77" s="167"/>
      <c r="E77" s="167"/>
      <c r="F77" s="42"/>
      <c r="G77" s="43"/>
      <c r="H77" s="143"/>
      <c r="I77" s="27">
        <f t="shared" si="2"/>
        <v>0</v>
      </c>
    </row>
    <row r="78" spans="1:9" ht="15">
      <c r="A78" s="26"/>
      <c r="B78" s="167"/>
      <c r="C78" s="167"/>
      <c r="D78" s="167"/>
      <c r="E78" s="167"/>
      <c r="F78" s="42"/>
      <c r="G78" s="43"/>
      <c r="H78" s="143"/>
      <c r="I78" s="27">
        <f t="shared" si="2"/>
        <v>0</v>
      </c>
    </row>
    <row r="79" spans="1:9" ht="15">
      <c r="A79" s="26"/>
      <c r="B79" s="167"/>
      <c r="C79" s="167"/>
      <c r="D79" s="167"/>
      <c r="E79" s="167"/>
      <c r="F79" s="42"/>
      <c r="G79" s="43"/>
      <c r="H79" s="143"/>
      <c r="I79" s="27">
        <f t="shared" si="2"/>
        <v>0</v>
      </c>
    </row>
    <row r="80" spans="1:9" ht="15">
      <c r="A80" s="26"/>
      <c r="B80" s="167"/>
      <c r="C80" s="167"/>
      <c r="D80" s="167"/>
      <c r="E80" s="167"/>
      <c r="F80" s="42"/>
      <c r="G80" s="43"/>
      <c r="H80" s="143"/>
      <c r="I80" s="27">
        <f t="shared" si="2"/>
        <v>0</v>
      </c>
    </row>
    <row r="81" spans="1:9" ht="15">
      <c r="A81" s="26"/>
      <c r="B81" s="167"/>
      <c r="C81" s="167"/>
      <c r="D81" s="167"/>
      <c r="E81" s="167"/>
      <c r="F81" s="42"/>
      <c r="G81" s="43"/>
      <c r="H81" s="143"/>
      <c r="I81" s="27">
        <f t="shared" si="2"/>
        <v>0</v>
      </c>
    </row>
    <row r="82" spans="1:9" ht="15">
      <c r="A82" s="26"/>
      <c r="B82" s="167"/>
      <c r="C82" s="167"/>
      <c r="D82" s="167"/>
      <c r="E82" s="167"/>
      <c r="F82" s="42"/>
      <c r="G82" s="43"/>
      <c r="H82" s="143"/>
      <c r="I82" s="27">
        <f t="shared" si="2"/>
        <v>0</v>
      </c>
    </row>
    <row r="83" spans="1:9" ht="15">
      <c r="A83" s="26"/>
      <c r="B83" s="145"/>
      <c r="C83" s="145"/>
      <c r="D83" s="145"/>
      <c r="E83" s="145"/>
      <c r="F83" s="45"/>
      <c r="G83" s="46"/>
      <c r="H83" s="143"/>
      <c r="I83" s="27">
        <f t="shared" si="2"/>
        <v>0</v>
      </c>
    </row>
    <row r="84" spans="1:9" ht="15.75">
      <c r="A84" s="29"/>
      <c r="B84" s="30"/>
      <c r="C84" s="31"/>
      <c r="D84" s="31"/>
      <c r="E84" s="47"/>
      <c r="F84" s="144" t="s">
        <v>24</v>
      </c>
      <c r="G84" s="144"/>
      <c r="H84" s="144"/>
      <c r="I84" s="49">
        <f>SUM(I42:I83)</f>
        <v>0</v>
      </c>
    </row>
    <row r="85" spans="1:9" ht="12.75">
      <c r="A85" s="33"/>
      <c r="B85" s="13"/>
      <c r="C85" s="9"/>
      <c r="D85" s="9"/>
      <c r="E85" s="9"/>
      <c r="F85" s="9"/>
      <c r="G85" s="9"/>
      <c r="I85" s="36"/>
    </row>
    <row r="86" spans="1:9" ht="16.5" thickBot="1">
      <c r="A86" s="33"/>
      <c r="B86" s="13"/>
      <c r="C86" s="9"/>
      <c r="D86" s="9"/>
      <c r="E86" s="9"/>
      <c r="F86" s="50"/>
      <c r="G86" s="50"/>
      <c r="H86" s="50"/>
      <c r="I86" s="35"/>
    </row>
    <row r="87" spans="1:9" ht="16.5" thickBot="1">
      <c r="A87" s="164" t="s">
        <v>94</v>
      </c>
      <c r="B87" s="165"/>
      <c r="C87" s="165"/>
      <c r="D87" s="165"/>
      <c r="E87" s="165"/>
      <c r="F87" s="165"/>
      <c r="G87" s="165"/>
      <c r="H87" s="165"/>
      <c r="I87" s="166"/>
    </row>
    <row r="88" spans="1:9" ht="14.25">
      <c r="A88" s="19" t="s">
        <v>17</v>
      </c>
      <c r="B88" s="157" t="s">
        <v>22</v>
      </c>
      <c r="C88" s="157"/>
      <c r="D88" s="157"/>
      <c r="E88" s="157"/>
      <c r="F88" s="157"/>
      <c r="G88" s="157"/>
      <c r="H88" s="39" t="s">
        <v>23</v>
      </c>
      <c r="I88" s="40" t="s">
        <v>19</v>
      </c>
    </row>
    <row r="89" spans="1:9" ht="15">
      <c r="A89" s="26"/>
      <c r="B89" s="155"/>
      <c r="C89" s="155"/>
      <c r="D89" s="155"/>
      <c r="E89" s="155"/>
      <c r="F89" s="155"/>
      <c r="G89" s="155"/>
      <c r="H89" s="143"/>
      <c r="I89" s="27">
        <f>H89*0.25</f>
        <v>0</v>
      </c>
    </row>
    <row r="90" spans="1:9" ht="15">
      <c r="A90" s="26"/>
      <c r="B90" s="152"/>
      <c r="C90" s="152"/>
      <c r="D90" s="152"/>
      <c r="E90" s="152"/>
      <c r="F90" s="152"/>
      <c r="G90" s="152"/>
      <c r="H90" s="143"/>
      <c r="I90" s="27">
        <f aca="true" t="shared" si="3" ref="I90:I97">H90*0.25</f>
        <v>0</v>
      </c>
    </row>
    <row r="91" spans="1:9" ht="15">
      <c r="A91" s="26"/>
      <c r="B91" s="152"/>
      <c r="C91" s="152"/>
      <c r="D91" s="152"/>
      <c r="E91" s="152"/>
      <c r="F91" s="152"/>
      <c r="G91" s="152"/>
      <c r="H91" s="143"/>
      <c r="I91" s="27">
        <f t="shared" si="3"/>
        <v>0</v>
      </c>
    </row>
    <row r="92" spans="1:9" ht="15">
      <c r="A92" s="26"/>
      <c r="B92" s="152"/>
      <c r="C92" s="152"/>
      <c r="D92" s="152"/>
      <c r="E92" s="152"/>
      <c r="F92" s="152"/>
      <c r="G92" s="152"/>
      <c r="H92" s="143"/>
      <c r="I92" s="27">
        <f t="shared" si="3"/>
        <v>0</v>
      </c>
    </row>
    <row r="93" spans="1:9" ht="15">
      <c r="A93" s="26"/>
      <c r="B93" s="152"/>
      <c r="C93" s="152"/>
      <c r="D93" s="152"/>
      <c r="E93" s="152"/>
      <c r="F93" s="152"/>
      <c r="G93" s="152"/>
      <c r="H93" s="143"/>
      <c r="I93" s="27">
        <f t="shared" si="3"/>
        <v>0</v>
      </c>
    </row>
    <row r="94" spans="1:9" ht="15">
      <c r="A94" s="26"/>
      <c r="B94" s="152"/>
      <c r="C94" s="152"/>
      <c r="D94" s="152"/>
      <c r="E94" s="152"/>
      <c r="F94" s="152"/>
      <c r="G94" s="152"/>
      <c r="H94" s="143"/>
      <c r="I94" s="27">
        <f t="shared" si="3"/>
        <v>0</v>
      </c>
    </row>
    <row r="95" spans="1:9" ht="15">
      <c r="A95" s="26"/>
      <c r="B95" s="152"/>
      <c r="C95" s="152"/>
      <c r="D95" s="152"/>
      <c r="E95" s="152"/>
      <c r="F95" s="152"/>
      <c r="G95" s="152"/>
      <c r="H95" s="143"/>
      <c r="I95" s="27">
        <f t="shared" si="3"/>
        <v>0</v>
      </c>
    </row>
    <row r="96" spans="1:9" ht="15">
      <c r="A96" s="26"/>
      <c r="B96" s="152"/>
      <c r="C96" s="152"/>
      <c r="D96" s="152"/>
      <c r="E96" s="152"/>
      <c r="F96" s="152"/>
      <c r="G96" s="152"/>
      <c r="H96" s="143"/>
      <c r="I96" s="27">
        <f t="shared" si="3"/>
        <v>0</v>
      </c>
    </row>
    <row r="97" spans="1:10" s="13" customFormat="1" ht="15">
      <c r="A97" s="52"/>
      <c r="B97" s="168"/>
      <c r="C97" s="168"/>
      <c r="D97" s="168"/>
      <c r="E97" s="168"/>
      <c r="F97" s="168"/>
      <c r="G97" s="168"/>
      <c r="H97" s="143"/>
      <c r="I97" s="27">
        <f t="shared" si="3"/>
        <v>0</v>
      </c>
      <c r="J97" s="14"/>
    </row>
    <row r="98" spans="3:10" s="13" customFormat="1" ht="15.75">
      <c r="C98" s="9"/>
      <c r="D98" s="9"/>
      <c r="E98" s="9"/>
      <c r="F98" s="144" t="s">
        <v>93</v>
      </c>
      <c r="G98" s="144"/>
      <c r="H98" s="144"/>
      <c r="I98" s="49">
        <f>SUM(I89:I97)</f>
        <v>0</v>
      </c>
      <c r="J98" s="14"/>
    </row>
    <row r="99" spans="1:9" ht="15.75">
      <c r="A99" s="53"/>
      <c r="B99" s="5"/>
      <c r="C99" s="6"/>
      <c r="D99" s="6"/>
      <c r="E99" s="6"/>
      <c r="F99" s="6"/>
      <c r="G99" s="17"/>
      <c r="H99" s="54"/>
      <c r="I99" s="55"/>
    </row>
    <row r="100" spans="1:9" ht="15.75">
      <c r="A100" s="56" t="s">
        <v>95</v>
      </c>
      <c r="B100" s="5"/>
      <c r="C100" s="6"/>
      <c r="D100" s="6"/>
      <c r="E100" s="6"/>
      <c r="F100" s="6"/>
      <c r="G100" s="6"/>
      <c r="H100" s="57" t="s">
        <v>25</v>
      </c>
      <c r="I100" s="58" t="s">
        <v>19</v>
      </c>
    </row>
    <row r="101" spans="1:10" ht="15">
      <c r="A101" s="59" t="s">
        <v>27</v>
      </c>
      <c r="B101" s="60"/>
      <c r="C101" s="61"/>
      <c r="D101" s="61"/>
      <c r="E101" s="61"/>
      <c r="F101" s="61"/>
      <c r="G101" s="62"/>
      <c r="H101" s="63"/>
      <c r="I101" s="64">
        <f>H101*0.47</f>
        <v>0</v>
      </c>
      <c r="J101" s="3">
        <f>1*H101</f>
        <v>0</v>
      </c>
    </row>
    <row r="102" spans="1:9" ht="15.75">
      <c r="A102" s="65"/>
      <c r="B102" s="30"/>
      <c r="C102" s="31"/>
      <c r="D102" s="31"/>
      <c r="E102" s="31"/>
      <c r="F102" s="31"/>
      <c r="G102" s="31"/>
      <c r="H102" s="48" t="s">
        <v>26</v>
      </c>
      <c r="I102" s="66">
        <f>SUM(I101:I101)</f>
        <v>0</v>
      </c>
    </row>
    <row r="103" spans="1:9" ht="12.75">
      <c r="A103" s="13"/>
      <c r="B103" s="13"/>
      <c r="C103" s="9"/>
      <c r="D103" s="9"/>
      <c r="E103" s="9"/>
      <c r="F103" s="9"/>
      <c r="G103" s="9"/>
      <c r="I103" s="36"/>
    </row>
    <row r="104" spans="1:10" ht="12.75">
      <c r="A104" s="13"/>
      <c r="B104" s="13"/>
      <c r="C104" s="9"/>
      <c r="D104" s="9"/>
      <c r="E104" s="9"/>
      <c r="F104" s="9"/>
      <c r="G104" s="9"/>
      <c r="H104" s="12"/>
      <c r="I104" s="67"/>
      <c r="J104" s="14"/>
    </row>
    <row r="105" spans="1:9" ht="15.75">
      <c r="A105" s="68" t="s">
        <v>96</v>
      </c>
      <c r="B105" s="16"/>
      <c r="C105" s="17"/>
      <c r="D105" s="17"/>
      <c r="E105" s="17"/>
      <c r="F105" s="17"/>
      <c r="G105" s="17"/>
      <c r="H105" s="51" t="s">
        <v>29</v>
      </c>
      <c r="I105" s="69" t="s">
        <v>19</v>
      </c>
    </row>
    <row r="106" spans="1:10" ht="15">
      <c r="A106" s="59" t="s">
        <v>30</v>
      </c>
      <c r="B106" s="60"/>
      <c r="C106" s="61"/>
      <c r="D106" s="61"/>
      <c r="E106" s="61"/>
      <c r="F106" s="61"/>
      <c r="G106" s="61"/>
      <c r="H106" s="63"/>
      <c r="I106" s="27">
        <v>0</v>
      </c>
      <c r="J106" s="3">
        <f>0.1*H106</f>
        <v>0</v>
      </c>
    </row>
    <row r="107" spans="1:9" ht="15.75">
      <c r="A107" s="65"/>
      <c r="B107" s="30"/>
      <c r="C107" s="31"/>
      <c r="D107" s="31"/>
      <c r="E107" s="31"/>
      <c r="F107" s="31"/>
      <c r="G107" s="31"/>
      <c r="H107" s="48" t="s">
        <v>28</v>
      </c>
      <c r="I107" s="70">
        <f>IF(SUM(I106:I106)&gt;8,8,SUM(I106:I106))</f>
        <v>0</v>
      </c>
    </row>
    <row r="108" spans="1:9" ht="15.75">
      <c r="A108" s="30"/>
      <c r="B108" s="30"/>
      <c r="C108" s="31"/>
      <c r="D108" s="31"/>
      <c r="E108" s="31"/>
      <c r="F108" s="31"/>
      <c r="G108" s="31"/>
      <c r="H108" s="71"/>
      <c r="I108" s="72"/>
    </row>
    <row r="109" spans="1:9" ht="15.75">
      <c r="A109" s="13"/>
      <c r="B109" s="13"/>
      <c r="C109" s="9"/>
      <c r="D109" s="9"/>
      <c r="E109" s="9"/>
      <c r="F109" s="9"/>
      <c r="G109" s="9"/>
      <c r="H109" s="50"/>
      <c r="I109" s="35"/>
    </row>
    <row r="110" spans="1:10" ht="12.75">
      <c r="A110" s="13"/>
      <c r="B110" s="13"/>
      <c r="C110" s="9"/>
      <c r="D110" s="9"/>
      <c r="E110" s="9"/>
      <c r="F110" s="9"/>
      <c r="G110" s="9"/>
      <c r="H110" s="12"/>
      <c r="I110" s="67"/>
      <c r="J110" s="14"/>
    </row>
    <row r="111" spans="1:9" ht="15.75">
      <c r="A111" s="68" t="s">
        <v>97</v>
      </c>
      <c r="B111" s="16"/>
      <c r="C111" s="17"/>
      <c r="D111" s="17"/>
      <c r="E111" s="17"/>
      <c r="F111" s="17"/>
      <c r="G111" s="18"/>
      <c r="H111" s="73" t="s">
        <v>109</v>
      </c>
      <c r="I111" s="69" t="s">
        <v>19</v>
      </c>
    </row>
    <row r="112" spans="1:9" ht="15.75" thickBot="1">
      <c r="A112" s="59" t="s">
        <v>102</v>
      </c>
      <c r="B112" s="60"/>
      <c r="C112" s="9"/>
      <c r="D112" s="61"/>
      <c r="E112" s="9"/>
      <c r="F112" s="61"/>
      <c r="G112" s="61"/>
      <c r="H112" s="63"/>
      <c r="I112" s="27">
        <f>IF(H112&gt;=100,8,IF(H112&lt;100,H112*0.08))</f>
        <v>0</v>
      </c>
    </row>
    <row r="113" spans="1:9" ht="16.5" thickBot="1">
      <c r="A113" s="75"/>
      <c r="B113" s="75"/>
      <c r="C113" s="31"/>
      <c r="D113" s="76"/>
      <c r="E113" s="31"/>
      <c r="F113" s="76"/>
      <c r="G113" s="77"/>
      <c r="H113" s="48" t="s">
        <v>31</v>
      </c>
      <c r="I113" s="70">
        <f>IF(I112&gt;8,8,I112)</f>
        <v>0</v>
      </c>
    </row>
    <row r="114" spans="1:9" ht="16.5" thickBot="1">
      <c r="A114" s="60"/>
      <c r="B114" s="60"/>
      <c r="C114" s="9"/>
      <c r="D114" s="61"/>
      <c r="E114" s="9"/>
      <c r="F114" s="61"/>
      <c r="G114" s="61"/>
      <c r="H114" s="71"/>
      <c r="I114" s="72"/>
    </row>
    <row r="115" spans="1:9" ht="16.5" thickBot="1">
      <c r="A115" s="68" t="s">
        <v>88</v>
      </c>
      <c r="B115" s="16"/>
      <c r="C115" s="17"/>
      <c r="D115" s="17"/>
      <c r="E115" s="17"/>
      <c r="F115" s="17"/>
      <c r="G115" s="18"/>
      <c r="H115" s="73" t="s">
        <v>32</v>
      </c>
      <c r="I115" s="69" t="s">
        <v>19</v>
      </c>
    </row>
    <row r="116" spans="1:9" ht="15.75" thickBot="1">
      <c r="A116" s="59" t="s">
        <v>33</v>
      </c>
      <c r="B116" s="60"/>
      <c r="C116" s="9"/>
      <c r="D116" s="61"/>
      <c r="E116" s="9"/>
      <c r="F116" s="61"/>
      <c r="G116" s="61"/>
      <c r="H116" s="63"/>
      <c r="I116" s="74">
        <f>H116*0.47</f>
        <v>0</v>
      </c>
    </row>
    <row r="117" spans="1:9" ht="16.5" thickBot="1">
      <c r="A117" s="75"/>
      <c r="B117" s="75"/>
      <c r="C117" s="31"/>
      <c r="D117" s="76"/>
      <c r="E117" s="31"/>
      <c r="F117" s="76"/>
      <c r="G117" s="77"/>
      <c r="H117" s="48" t="s">
        <v>34</v>
      </c>
      <c r="I117" s="70">
        <f>SUM(I115:I116)</f>
        <v>0</v>
      </c>
    </row>
    <row r="118" spans="1:9" ht="16.5" thickBot="1">
      <c r="A118" s="78"/>
      <c r="B118" s="13"/>
      <c r="C118" s="9"/>
      <c r="D118" s="9"/>
      <c r="E118" s="9"/>
      <c r="F118" s="9"/>
      <c r="G118" s="9"/>
      <c r="H118" s="50"/>
      <c r="I118" s="35"/>
    </row>
    <row r="119" spans="1:9" ht="16.5" thickBot="1">
      <c r="A119" s="68" t="s">
        <v>89</v>
      </c>
      <c r="B119" s="16"/>
      <c r="C119" s="17"/>
      <c r="D119" s="17"/>
      <c r="E119" s="17"/>
      <c r="F119" s="17"/>
      <c r="G119" s="17"/>
      <c r="H119" s="51" t="s">
        <v>25</v>
      </c>
      <c r="I119" s="79" t="s">
        <v>19</v>
      </c>
    </row>
    <row r="120" spans="1:9" ht="15">
      <c r="A120" s="59" t="s">
        <v>27</v>
      </c>
      <c r="B120" s="60"/>
      <c r="C120" s="61"/>
      <c r="D120" s="61"/>
      <c r="E120" s="61"/>
      <c r="F120" s="61"/>
      <c r="G120" s="62"/>
      <c r="H120" s="63"/>
      <c r="I120" s="64">
        <f>H120*0.47</f>
        <v>0</v>
      </c>
    </row>
    <row r="121" spans="1:9" ht="15.75">
      <c r="A121" s="65"/>
      <c r="B121" s="30"/>
      <c r="C121" s="31"/>
      <c r="D121" s="31"/>
      <c r="E121" s="31"/>
      <c r="F121" s="31"/>
      <c r="G121" s="31"/>
      <c r="H121" s="48" t="s">
        <v>35</v>
      </c>
      <c r="I121" s="66">
        <f>SUM(I120:I120)</f>
        <v>0</v>
      </c>
    </row>
    <row r="122" spans="1:9" ht="15">
      <c r="A122" s="80"/>
      <c r="B122" s="60"/>
      <c r="C122" s="61"/>
      <c r="D122" s="61"/>
      <c r="E122" s="61"/>
      <c r="F122" s="61"/>
      <c r="G122" s="61"/>
      <c r="H122" s="42"/>
      <c r="I122" s="81"/>
    </row>
    <row r="123" spans="1:9" ht="15.75">
      <c r="A123" s="68" t="s">
        <v>90</v>
      </c>
      <c r="B123" s="82"/>
      <c r="C123" s="54"/>
      <c r="D123" s="54"/>
      <c r="E123" s="17"/>
      <c r="F123" s="17"/>
      <c r="G123" s="17"/>
      <c r="H123" s="51" t="s">
        <v>36</v>
      </c>
      <c r="I123" s="69" t="s">
        <v>19</v>
      </c>
    </row>
    <row r="124" spans="1:9" ht="15">
      <c r="A124" s="59" t="s">
        <v>37</v>
      </c>
      <c r="B124" s="60"/>
      <c r="C124" s="61"/>
      <c r="D124" s="61"/>
      <c r="E124" s="61"/>
      <c r="F124" s="61"/>
      <c r="G124" s="61"/>
      <c r="H124" s="63"/>
      <c r="I124" s="27">
        <f>IF(H124&gt;=40,4,IF(H124&lt;40,H124*0.1))</f>
        <v>0</v>
      </c>
    </row>
    <row r="125" spans="1:9" ht="15">
      <c r="A125" s="59" t="s">
        <v>103</v>
      </c>
      <c r="B125" s="60"/>
      <c r="C125" s="61"/>
      <c r="D125" s="61"/>
      <c r="E125" s="61"/>
      <c r="F125" s="61"/>
      <c r="G125" s="61"/>
      <c r="H125" s="63"/>
      <c r="I125" s="27">
        <f>IF(H125&gt;=20,6,IF(H125&lt;20,H125*0.3))</f>
        <v>0</v>
      </c>
    </row>
    <row r="126" spans="1:9" ht="15">
      <c r="A126" s="83" t="s">
        <v>38</v>
      </c>
      <c r="B126" s="84"/>
      <c r="C126" s="85"/>
      <c r="D126" s="85"/>
      <c r="E126" s="85"/>
      <c r="F126" s="85"/>
      <c r="G126" s="85"/>
      <c r="H126" s="86"/>
      <c r="I126" s="27">
        <f>IF(H126&gt;=16,8,IF(H126&lt;16,H126*2))</f>
        <v>0</v>
      </c>
    </row>
    <row r="127" spans="1:10" ht="15.75">
      <c r="A127" s="78"/>
      <c r="B127" s="13"/>
      <c r="C127" s="9"/>
      <c r="D127" s="9"/>
      <c r="E127" s="9"/>
      <c r="F127" s="9"/>
      <c r="G127" s="9"/>
      <c r="H127" s="48" t="s">
        <v>39</v>
      </c>
      <c r="I127" s="49">
        <f>SUM(I124:I126)</f>
        <v>0</v>
      </c>
      <c r="J127" s="14"/>
    </row>
    <row r="128" spans="1:9" ht="15.75">
      <c r="A128" s="78"/>
      <c r="B128" s="13"/>
      <c r="C128" s="9"/>
      <c r="D128" s="9"/>
      <c r="E128" s="9"/>
      <c r="F128" s="9"/>
      <c r="G128" s="9"/>
      <c r="H128" s="50"/>
      <c r="I128" s="87"/>
    </row>
    <row r="129" spans="1:9" ht="15.75">
      <c r="A129" s="68" t="s">
        <v>91</v>
      </c>
      <c r="B129" s="82"/>
      <c r="C129" s="54"/>
      <c r="D129" s="54"/>
      <c r="E129" s="17"/>
      <c r="F129" s="17"/>
      <c r="G129" s="17"/>
      <c r="H129" s="51" t="s">
        <v>36</v>
      </c>
      <c r="I129" s="69" t="s">
        <v>19</v>
      </c>
    </row>
    <row r="130" spans="1:10" ht="15">
      <c r="A130" s="59" t="s">
        <v>40</v>
      </c>
      <c r="B130" s="60"/>
      <c r="C130" s="61"/>
      <c r="D130" s="61"/>
      <c r="E130" s="61"/>
      <c r="F130" s="61"/>
      <c r="G130" s="61"/>
      <c r="H130" s="63"/>
      <c r="I130" s="27">
        <f>IF(H130&gt;=32,8,IF(H130&lt;32,H130*0.4))</f>
        <v>0</v>
      </c>
      <c r="J130" s="3">
        <f>0.1*H130</f>
        <v>0</v>
      </c>
    </row>
    <row r="131" spans="1:9" ht="15">
      <c r="A131" s="59" t="s">
        <v>104</v>
      </c>
      <c r="B131" s="60"/>
      <c r="C131" s="61"/>
      <c r="D131" s="61"/>
      <c r="E131" s="61"/>
      <c r="F131" s="61"/>
      <c r="G131" s="61"/>
      <c r="H131" s="63"/>
      <c r="I131" s="27">
        <f>IF(H131&gt;=20,12,IF(H131&lt;20,H131*0.6))</f>
        <v>0</v>
      </c>
    </row>
    <row r="132" spans="1:9" ht="15">
      <c r="A132" s="83" t="s">
        <v>41</v>
      </c>
      <c r="B132" s="84"/>
      <c r="C132" s="85"/>
      <c r="D132" s="85"/>
      <c r="E132" s="85"/>
      <c r="F132" s="85"/>
      <c r="G132" s="85"/>
      <c r="H132" s="86"/>
      <c r="I132" s="27">
        <f>IF(H132&gt;=4,16,IF(H132&lt;4,H132*4))</f>
        <v>0</v>
      </c>
    </row>
    <row r="133" spans="1:9" ht="15.75">
      <c r="A133" s="65"/>
      <c r="B133" s="30"/>
      <c r="C133" s="31"/>
      <c r="D133" s="31"/>
      <c r="E133" s="31"/>
      <c r="F133" s="31"/>
      <c r="G133" s="31"/>
      <c r="H133" s="48" t="s">
        <v>42</v>
      </c>
      <c r="I133" s="70">
        <f>SUM(I130:I132)</f>
        <v>0</v>
      </c>
    </row>
    <row r="134" spans="1:10" ht="12.75">
      <c r="A134" s="13"/>
      <c r="B134" s="13"/>
      <c r="C134" s="9"/>
      <c r="D134" s="9"/>
      <c r="E134" s="9"/>
      <c r="F134" s="9"/>
      <c r="G134" s="9"/>
      <c r="H134" s="9"/>
      <c r="I134" s="88"/>
      <c r="J134" s="14"/>
    </row>
    <row r="135" spans="1:9" ht="15.75">
      <c r="A135" s="68" t="s">
        <v>92</v>
      </c>
      <c r="B135" s="16"/>
      <c r="C135" s="17"/>
      <c r="D135" s="17"/>
      <c r="E135" s="17"/>
      <c r="F135" s="17"/>
      <c r="G135" s="17"/>
      <c r="H135" s="51" t="s">
        <v>36</v>
      </c>
      <c r="I135" s="69" t="s">
        <v>19</v>
      </c>
    </row>
    <row r="136" spans="1:10" ht="15">
      <c r="A136" s="89" t="s">
        <v>43</v>
      </c>
      <c r="B136" s="75"/>
      <c r="C136" s="76"/>
      <c r="D136" s="76"/>
      <c r="E136" s="76"/>
      <c r="F136" s="76"/>
      <c r="G136" s="76"/>
      <c r="H136" s="90"/>
      <c r="I136" s="91"/>
      <c r="J136" s="3">
        <f>0.4*H136</f>
        <v>0</v>
      </c>
    </row>
    <row r="137" spans="1:9" ht="15">
      <c r="A137" s="89" t="s">
        <v>44</v>
      </c>
      <c r="B137" s="75"/>
      <c r="C137" s="76"/>
      <c r="D137" s="76"/>
      <c r="E137" s="76"/>
      <c r="F137" s="76"/>
      <c r="G137" s="76"/>
      <c r="H137" s="92"/>
      <c r="I137" s="93">
        <f>H137*8*1</f>
        <v>0</v>
      </c>
    </row>
    <row r="138" spans="1:9" ht="15">
      <c r="A138" s="59" t="s">
        <v>45</v>
      </c>
      <c r="B138" s="60"/>
      <c r="C138" s="61"/>
      <c r="D138" s="61"/>
      <c r="E138" s="61"/>
      <c r="F138" s="61"/>
      <c r="G138" s="61"/>
      <c r="H138" s="94"/>
      <c r="I138" s="95">
        <f>H138*8*0.85</f>
        <v>0</v>
      </c>
    </row>
    <row r="139" spans="1:9" ht="15">
      <c r="A139" s="59" t="s">
        <v>46</v>
      </c>
      <c r="B139" s="60"/>
      <c r="C139" s="61"/>
      <c r="D139" s="61"/>
      <c r="E139" s="61"/>
      <c r="F139" s="61"/>
      <c r="G139" s="61"/>
      <c r="H139" s="94"/>
      <c r="I139" s="95">
        <f>H139*8*0.7</f>
        <v>0</v>
      </c>
    </row>
    <row r="140" spans="1:9" ht="15">
      <c r="A140" s="59" t="s">
        <v>47</v>
      </c>
      <c r="B140" s="60"/>
      <c r="C140" s="61"/>
      <c r="D140" s="61"/>
      <c r="E140" s="61"/>
      <c r="F140" s="61"/>
      <c r="G140" s="61"/>
      <c r="H140" s="94"/>
      <c r="I140" s="95">
        <f>H140*8*0.6</f>
        <v>0</v>
      </c>
    </row>
    <row r="141" spans="1:9" ht="15">
      <c r="A141" s="59" t="s">
        <v>48</v>
      </c>
      <c r="B141" s="60"/>
      <c r="C141" s="61"/>
      <c r="D141" s="61"/>
      <c r="E141" s="61"/>
      <c r="F141" s="61"/>
      <c r="G141" s="61"/>
      <c r="H141" s="94"/>
      <c r="I141" s="95">
        <f>H141*8*0.5</f>
        <v>0</v>
      </c>
    </row>
    <row r="142" spans="1:9" ht="15">
      <c r="A142" s="59" t="s">
        <v>49</v>
      </c>
      <c r="B142" s="60"/>
      <c r="C142" s="61"/>
      <c r="D142" s="61"/>
      <c r="E142" s="9"/>
      <c r="F142" s="9"/>
      <c r="G142" s="9"/>
      <c r="H142" s="94"/>
      <c r="I142" s="95">
        <f>H142*8*0.4</f>
        <v>0</v>
      </c>
    </row>
    <row r="143" spans="1:10" ht="15">
      <c r="A143" s="59" t="s">
        <v>50</v>
      </c>
      <c r="B143" s="60"/>
      <c r="C143" s="61"/>
      <c r="D143" s="61"/>
      <c r="E143" s="61"/>
      <c r="F143" s="61"/>
      <c r="G143" s="61"/>
      <c r="H143" s="94"/>
      <c r="I143" s="95">
        <f>H143*8*0.3</f>
        <v>0</v>
      </c>
      <c r="J143" s="14"/>
    </row>
    <row r="144" spans="1:9" ht="15">
      <c r="A144" s="83" t="s">
        <v>51</v>
      </c>
      <c r="B144" s="84"/>
      <c r="C144" s="85"/>
      <c r="D144" s="85"/>
      <c r="E144" s="85"/>
      <c r="F144" s="85"/>
      <c r="G144" s="85"/>
      <c r="H144" s="86"/>
      <c r="I144" s="96">
        <f>H144*8*0.2</f>
        <v>0</v>
      </c>
    </row>
    <row r="145" spans="1:9" ht="15.75">
      <c r="A145" s="97"/>
      <c r="B145" s="98"/>
      <c r="C145" s="99"/>
      <c r="D145" s="99"/>
      <c r="E145" s="31"/>
      <c r="F145" s="31"/>
      <c r="G145" s="31"/>
      <c r="H145" s="48" t="s">
        <v>52</v>
      </c>
      <c r="I145" s="70">
        <f>SUM(I137:I144)</f>
        <v>0</v>
      </c>
    </row>
    <row r="146" spans="1:9" ht="15">
      <c r="A146" s="60"/>
      <c r="B146" s="60"/>
      <c r="C146" s="61"/>
      <c r="D146" s="61"/>
      <c r="E146" s="61"/>
      <c r="F146" s="61"/>
      <c r="G146" s="61"/>
      <c r="H146" s="90"/>
      <c r="I146" s="91"/>
    </row>
    <row r="147" spans="1:9" ht="15.75">
      <c r="A147" s="68" t="s">
        <v>53</v>
      </c>
      <c r="B147" s="16"/>
      <c r="C147" s="17"/>
      <c r="D147" s="17"/>
      <c r="E147" s="17"/>
      <c r="F147" s="17"/>
      <c r="G147" s="17"/>
      <c r="H147" s="51" t="s">
        <v>36</v>
      </c>
      <c r="I147" s="69" t="s">
        <v>19</v>
      </c>
    </row>
    <row r="148" spans="1:9" ht="15">
      <c r="A148" s="89" t="s">
        <v>54</v>
      </c>
      <c r="B148" s="75"/>
      <c r="C148" s="76"/>
      <c r="D148" s="76"/>
      <c r="E148" s="76"/>
      <c r="F148" s="76"/>
      <c r="G148" s="76"/>
      <c r="H148" s="92"/>
      <c r="I148" s="93">
        <f>H148*6</f>
        <v>0</v>
      </c>
    </row>
    <row r="149" spans="1:9" ht="15">
      <c r="A149" s="59" t="s">
        <v>55</v>
      </c>
      <c r="B149" s="60"/>
      <c r="C149" s="61"/>
      <c r="D149" s="61"/>
      <c r="E149" s="61"/>
      <c r="F149" s="61"/>
      <c r="G149" s="61"/>
      <c r="H149" s="94"/>
      <c r="I149" s="95">
        <f>H149*2</f>
        <v>0</v>
      </c>
    </row>
    <row r="150" spans="1:9" ht="15">
      <c r="A150" s="59" t="s">
        <v>56</v>
      </c>
      <c r="B150" s="60"/>
      <c r="C150" s="61"/>
      <c r="D150" s="61"/>
      <c r="E150" s="61"/>
      <c r="F150" s="61"/>
      <c r="G150" s="61"/>
      <c r="H150" s="94"/>
      <c r="I150" s="95">
        <f>H150*3</f>
        <v>0</v>
      </c>
    </row>
    <row r="151" spans="1:9" ht="15">
      <c r="A151" s="59" t="s">
        <v>57</v>
      </c>
      <c r="B151" s="60"/>
      <c r="C151" s="61"/>
      <c r="D151" s="61"/>
      <c r="E151" s="61"/>
      <c r="F151" s="61"/>
      <c r="G151" s="61"/>
      <c r="H151" s="94"/>
      <c r="I151" s="95">
        <f>H151*1</f>
        <v>0</v>
      </c>
    </row>
    <row r="152" spans="1:10" ht="15">
      <c r="A152" s="59" t="s">
        <v>58</v>
      </c>
      <c r="B152" s="60"/>
      <c r="C152" s="100"/>
      <c r="D152" s="61"/>
      <c r="E152" s="61"/>
      <c r="F152" s="61"/>
      <c r="G152" s="61"/>
      <c r="H152" s="63"/>
      <c r="I152" s="74">
        <f>H152*1</f>
        <v>0</v>
      </c>
      <c r="J152" s="14"/>
    </row>
    <row r="153" spans="1:9" ht="15">
      <c r="A153" s="59" t="s">
        <v>59</v>
      </c>
      <c r="B153" s="60"/>
      <c r="C153" s="61"/>
      <c r="D153" s="100"/>
      <c r="E153" s="61"/>
      <c r="F153" s="61"/>
      <c r="G153" s="61"/>
      <c r="H153" s="94"/>
      <c r="I153" s="27">
        <f>IF(H153&gt;=20,6,IF(H153&lt;20,H153*0.3))</f>
        <v>0</v>
      </c>
    </row>
    <row r="154" spans="1:10" ht="15">
      <c r="A154" s="59" t="s">
        <v>60</v>
      </c>
      <c r="B154" s="60"/>
      <c r="D154" s="100"/>
      <c r="E154" s="61"/>
      <c r="F154" s="61"/>
      <c r="G154" s="61"/>
      <c r="H154" s="63"/>
      <c r="I154" s="27">
        <f>IF(H154&gt;=20,2,IF(H154&lt;20,H154*0.1))</f>
        <v>0</v>
      </c>
      <c r="J154" s="3">
        <f>1*H154</f>
        <v>0</v>
      </c>
    </row>
    <row r="155" spans="1:9" ht="15">
      <c r="A155" s="59" t="s">
        <v>105</v>
      </c>
      <c r="B155" s="60"/>
      <c r="C155" s="61"/>
      <c r="D155" s="61"/>
      <c r="E155" s="61"/>
      <c r="F155" s="61"/>
      <c r="G155" s="61"/>
      <c r="H155" s="94"/>
      <c r="I155" s="95">
        <f>H155*1.5</f>
        <v>0</v>
      </c>
    </row>
    <row r="156" spans="1:9" ht="15.75">
      <c r="A156" s="97"/>
      <c r="B156" s="98"/>
      <c r="C156" s="99"/>
      <c r="D156" s="99"/>
      <c r="E156" s="31"/>
      <c r="F156" s="31"/>
      <c r="G156" s="31"/>
      <c r="H156" s="48" t="s">
        <v>61</v>
      </c>
      <c r="I156" s="70">
        <f>SUM(I148:I155)</f>
        <v>0</v>
      </c>
    </row>
    <row r="157" spans="1:9" ht="15">
      <c r="A157" s="60"/>
      <c r="B157" s="60"/>
      <c r="C157" s="61"/>
      <c r="D157" s="61"/>
      <c r="E157" s="61"/>
      <c r="F157" s="61"/>
      <c r="G157" s="61"/>
      <c r="H157" s="90"/>
      <c r="I157" s="101"/>
    </row>
    <row r="158" spans="1:9" ht="15.75">
      <c r="A158" s="68" t="s">
        <v>62</v>
      </c>
      <c r="B158" s="16"/>
      <c r="C158" s="17"/>
      <c r="D158" s="17"/>
      <c r="E158" s="17"/>
      <c r="F158" s="17"/>
      <c r="G158" s="17"/>
      <c r="H158" s="51" t="s">
        <v>36</v>
      </c>
      <c r="I158" s="69" t="s">
        <v>19</v>
      </c>
    </row>
    <row r="159" spans="1:9" ht="15">
      <c r="A159" s="89" t="s">
        <v>54</v>
      </c>
      <c r="B159" s="75"/>
      <c r="C159" s="76"/>
      <c r="D159" s="76"/>
      <c r="E159" s="76"/>
      <c r="F159" s="76"/>
      <c r="G159" s="76"/>
      <c r="H159" s="92"/>
      <c r="I159" s="93">
        <f>H159*8</f>
        <v>0</v>
      </c>
    </row>
    <row r="160" spans="1:9" ht="15">
      <c r="A160" s="59" t="s">
        <v>55</v>
      </c>
      <c r="B160" s="60"/>
      <c r="C160" s="61"/>
      <c r="D160" s="61"/>
      <c r="E160" s="61"/>
      <c r="F160" s="61"/>
      <c r="G160" s="61"/>
      <c r="H160" s="94"/>
      <c r="I160" s="95">
        <f>H160*3</f>
        <v>0</v>
      </c>
    </row>
    <row r="161" spans="1:10" ht="15">
      <c r="A161" s="59" t="s">
        <v>56</v>
      </c>
      <c r="B161" s="60"/>
      <c r="C161" s="61"/>
      <c r="D161" s="61"/>
      <c r="E161" s="61"/>
      <c r="F161" s="61"/>
      <c r="G161" s="61"/>
      <c r="H161" s="94"/>
      <c r="I161" s="95">
        <f>H161*4</f>
        <v>0</v>
      </c>
      <c r="J161" s="14"/>
    </row>
    <row r="162" spans="1:9" ht="15">
      <c r="A162" s="59" t="s">
        <v>57</v>
      </c>
      <c r="B162" s="60"/>
      <c r="C162" s="61"/>
      <c r="D162" s="61"/>
      <c r="E162" s="61"/>
      <c r="F162" s="61"/>
      <c r="G162" s="61"/>
      <c r="H162" s="94"/>
      <c r="I162" s="95">
        <f>H162*1.5</f>
        <v>0</v>
      </c>
    </row>
    <row r="163" spans="1:9" ht="15">
      <c r="A163" s="59" t="s">
        <v>58</v>
      </c>
      <c r="B163" s="60"/>
      <c r="C163" s="100"/>
      <c r="D163" s="61"/>
      <c r="E163" s="61"/>
      <c r="F163" s="61"/>
      <c r="G163" s="61"/>
      <c r="H163" s="63"/>
      <c r="I163" s="74">
        <f>H163*1.5</f>
        <v>0</v>
      </c>
    </row>
    <row r="164" spans="1:9" ht="15">
      <c r="A164" s="59" t="s">
        <v>59</v>
      </c>
      <c r="B164" s="60"/>
      <c r="C164" s="61"/>
      <c r="D164" s="100"/>
      <c r="E164" s="61"/>
      <c r="F164" s="61"/>
      <c r="G164" s="61"/>
      <c r="H164" s="94"/>
      <c r="I164" s="27">
        <f>IF(H164&gt;=20,10,IF(H164&lt;20,H164*0.5))</f>
        <v>0</v>
      </c>
    </row>
    <row r="165" spans="1:9" ht="15">
      <c r="A165" s="59" t="s">
        <v>60</v>
      </c>
      <c r="B165" s="60"/>
      <c r="D165" s="100"/>
      <c r="E165" s="61"/>
      <c r="F165" s="61"/>
      <c r="G165" s="61"/>
      <c r="H165" s="63"/>
      <c r="I165" s="27">
        <f>IF(H165&gt;=20,6,IF(H165&lt;20,H165*0.3))</f>
        <v>0</v>
      </c>
    </row>
    <row r="166" spans="1:9" ht="15">
      <c r="A166" s="59" t="s">
        <v>106</v>
      </c>
      <c r="B166" s="60"/>
      <c r="C166" s="61"/>
      <c r="D166" s="61"/>
      <c r="E166" s="61"/>
      <c r="F166" s="61"/>
      <c r="G166" s="61"/>
      <c r="H166" s="94"/>
      <c r="I166" s="95">
        <f>H166*3</f>
        <v>0</v>
      </c>
    </row>
    <row r="167" spans="1:9" ht="15.75">
      <c r="A167" s="97"/>
      <c r="B167" s="98"/>
      <c r="C167" s="99"/>
      <c r="D167" s="99"/>
      <c r="E167" s="31"/>
      <c r="F167" s="31"/>
      <c r="G167" s="31"/>
      <c r="H167" s="48" t="s">
        <v>63</v>
      </c>
      <c r="I167" s="70">
        <f>SUM(I159:I166)</f>
        <v>0</v>
      </c>
    </row>
    <row r="168" spans="1:9" ht="12.75">
      <c r="A168" s="13"/>
      <c r="B168" s="13"/>
      <c r="C168" s="9"/>
      <c r="D168" s="9"/>
      <c r="E168" s="9"/>
      <c r="F168" s="9"/>
      <c r="G168" s="9"/>
      <c r="H168" s="9"/>
      <c r="I168" s="88"/>
    </row>
    <row r="169" spans="1:9" ht="16.5" thickBot="1">
      <c r="A169" s="68" t="s">
        <v>64</v>
      </c>
      <c r="B169" s="16"/>
      <c r="C169" s="17"/>
      <c r="D169" s="17"/>
      <c r="E169" s="17"/>
      <c r="F169" s="17"/>
      <c r="G169" s="17"/>
      <c r="H169" s="51" t="s">
        <v>107</v>
      </c>
      <c r="I169" s="69" t="s">
        <v>19</v>
      </c>
    </row>
    <row r="170" spans="1:9" ht="15">
      <c r="A170" s="59" t="s">
        <v>65</v>
      </c>
      <c r="B170" s="60"/>
      <c r="C170" s="60"/>
      <c r="D170" s="60"/>
      <c r="E170" s="61"/>
      <c r="F170" s="61"/>
      <c r="G170" s="61"/>
      <c r="H170" s="63"/>
      <c r="I170" s="142">
        <f>IF(H170&gt;=500,16,IF(H170&lt;500,H170*0.032))</f>
        <v>0</v>
      </c>
    </row>
    <row r="171" spans="1:9" ht="15.75" thickBot="1">
      <c r="A171" s="59" t="s">
        <v>98</v>
      </c>
      <c r="B171" s="60"/>
      <c r="C171" s="60"/>
      <c r="D171" s="60"/>
      <c r="E171" s="61"/>
      <c r="F171" s="61"/>
      <c r="G171" s="61"/>
      <c r="H171" s="86"/>
      <c r="I171" s="141">
        <f>IF(H171&gt;=16,8,IF(H171&lt;16,H171*2))</f>
        <v>0</v>
      </c>
    </row>
    <row r="172" spans="1:9" ht="16.5" thickBot="1">
      <c r="A172" s="65"/>
      <c r="B172" s="30"/>
      <c r="C172" s="31"/>
      <c r="D172" s="31"/>
      <c r="E172" s="31"/>
      <c r="F172" s="31"/>
      <c r="G172" s="47"/>
      <c r="H172" s="102" t="s">
        <v>66</v>
      </c>
      <c r="I172" s="103">
        <f>SUM(I170:I171)</f>
        <v>0</v>
      </c>
    </row>
    <row r="173" spans="1:9" ht="15.75">
      <c r="A173" s="78"/>
      <c r="B173" s="13"/>
      <c r="C173" s="9"/>
      <c r="D173" s="9"/>
      <c r="E173" s="9"/>
      <c r="F173" s="9"/>
      <c r="G173" s="9"/>
      <c r="H173" s="104"/>
      <c r="I173" s="105"/>
    </row>
    <row r="174" spans="1:9" ht="12.75">
      <c r="A174" s="78"/>
      <c r="B174" s="13"/>
      <c r="C174" s="9"/>
      <c r="D174" s="9"/>
      <c r="E174" s="9"/>
      <c r="F174" s="9"/>
      <c r="G174" s="9"/>
      <c r="H174" s="9"/>
      <c r="I174" s="106"/>
    </row>
    <row r="175" spans="1:10" ht="15.75">
      <c r="A175" s="68" t="s">
        <v>67</v>
      </c>
      <c r="B175" s="16"/>
      <c r="C175" s="17"/>
      <c r="D175" s="17"/>
      <c r="E175" s="17"/>
      <c r="F175" s="17"/>
      <c r="G175" s="17"/>
      <c r="H175" s="51" t="s">
        <v>100</v>
      </c>
      <c r="I175" s="69" t="s">
        <v>19</v>
      </c>
      <c r="J175" s="14"/>
    </row>
    <row r="176" spans="1:9" ht="15">
      <c r="A176" s="59" t="s">
        <v>99</v>
      </c>
      <c r="B176" s="60"/>
      <c r="C176" s="61"/>
      <c r="D176" s="61"/>
      <c r="E176" s="61"/>
      <c r="F176" s="61"/>
      <c r="G176" s="61"/>
      <c r="H176" s="63"/>
      <c r="I176" s="74">
        <f>H176*6</f>
        <v>0</v>
      </c>
    </row>
    <row r="177" spans="1:9" ht="15">
      <c r="A177" s="59" t="s">
        <v>68</v>
      </c>
      <c r="B177" s="60"/>
      <c r="C177" s="61"/>
      <c r="D177" s="61"/>
      <c r="E177" s="61"/>
      <c r="F177" s="61"/>
      <c r="G177" s="61"/>
      <c r="H177" s="63"/>
      <c r="I177" s="74">
        <f>H177*7</f>
        <v>0</v>
      </c>
    </row>
    <row r="178" spans="1:9" ht="15">
      <c r="A178" s="59" t="s">
        <v>69</v>
      </c>
      <c r="B178" s="60"/>
      <c r="C178" s="61"/>
      <c r="D178" s="61"/>
      <c r="E178" s="61"/>
      <c r="F178" s="61"/>
      <c r="G178" s="61"/>
      <c r="H178" s="63"/>
      <c r="I178" s="74">
        <f>H178*7</f>
        <v>0</v>
      </c>
    </row>
    <row r="179" spans="1:9" ht="15">
      <c r="A179" s="59" t="s">
        <v>101</v>
      </c>
      <c r="B179" s="60"/>
      <c r="C179" s="61"/>
      <c r="D179" s="61"/>
      <c r="E179" s="61"/>
      <c r="F179" s="61"/>
      <c r="G179" s="61"/>
      <c r="H179" s="63"/>
      <c r="I179" s="27">
        <f>IF(OR(ISBLANK(H179),H179=0),0,40-H179)</f>
        <v>0</v>
      </c>
    </row>
    <row r="180" spans="1:9" ht="15.75">
      <c r="A180" s="65"/>
      <c r="B180" s="30"/>
      <c r="C180" s="31"/>
      <c r="D180" s="31"/>
      <c r="E180" s="31"/>
      <c r="F180" s="31"/>
      <c r="G180" s="31"/>
      <c r="H180" s="102" t="s">
        <v>70</v>
      </c>
      <c r="I180" s="70">
        <f>SUM(I176:I179)</f>
        <v>0</v>
      </c>
    </row>
    <row r="181" spans="1:9" ht="15.75">
      <c r="A181" s="107"/>
      <c r="B181" s="13"/>
      <c r="C181" s="9"/>
      <c r="D181" s="9"/>
      <c r="E181" s="9"/>
      <c r="F181" s="50"/>
      <c r="G181" s="50"/>
      <c r="H181" s="50"/>
      <c r="I181" s="108"/>
    </row>
    <row r="182" spans="1:9" ht="15.75">
      <c r="A182" s="68" t="s">
        <v>71</v>
      </c>
      <c r="B182" s="16"/>
      <c r="C182" s="17"/>
      <c r="D182" s="17"/>
      <c r="E182" s="17"/>
      <c r="F182" s="17"/>
      <c r="G182" s="17"/>
      <c r="H182" s="51" t="s">
        <v>36</v>
      </c>
      <c r="I182" s="69" t="s">
        <v>19</v>
      </c>
    </row>
    <row r="183" spans="1:9" ht="15">
      <c r="A183" s="59" t="s">
        <v>72</v>
      </c>
      <c r="B183" s="60"/>
      <c r="C183" s="61"/>
      <c r="D183" s="61"/>
      <c r="E183" s="61"/>
      <c r="F183" s="61"/>
      <c r="G183" s="61"/>
      <c r="H183" s="63"/>
      <c r="I183" s="74">
        <f>H183*2</f>
        <v>0</v>
      </c>
    </row>
    <row r="184" spans="1:9" ht="15.75">
      <c r="A184" s="65"/>
      <c r="B184" s="30"/>
      <c r="C184" s="31"/>
      <c r="D184" s="31"/>
      <c r="E184" s="31"/>
      <c r="F184" s="31"/>
      <c r="G184" s="31"/>
      <c r="H184" s="48" t="s">
        <v>73</v>
      </c>
      <c r="I184" s="70">
        <f>SUM(I183:I183)</f>
        <v>0</v>
      </c>
    </row>
    <row r="185" spans="1:9" ht="15.75">
      <c r="A185" s="78"/>
      <c r="B185" s="13"/>
      <c r="C185" s="9"/>
      <c r="D185" s="9"/>
      <c r="E185" s="9"/>
      <c r="F185" s="9"/>
      <c r="G185" s="9"/>
      <c r="H185" s="50"/>
      <c r="I185" s="108"/>
    </row>
    <row r="186" spans="1:9" ht="15.75">
      <c r="A186" s="68" t="s">
        <v>74</v>
      </c>
      <c r="B186" s="16"/>
      <c r="C186" s="17"/>
      <c r="D186" s="17"/>
      <c r="E186" s="17"/>
      <c r="F186" s="17"/>
      <c r="G186" s="17"/>
      <c r="H186" s="51" t="s">
        <v>75</v>
      </c>
      <c r="I186" s="69" t="s">
        <v>19</v>
      </c>
    </row>
    <row r="187" spans="1:9" ht="15">
      <c r="A187" s="59" t="s">
        <v>76</v>
      </c>
      <c r="B187" s="60"/>
      <c r="C187" s="61"/>
      <c r="D187" s="61"/>
      <c r="E187" s="61"/>
      <c r="F187" s="61"/>
      <c r="G187" s="61"/>
      <c r="H187" s="63"/>
      <c r="I187" s="74">
        <f>0.1*H187</f>
        <v>0</v>
      </c>
    </row>
    <row r="188" spans="1:10" ht="15.75">
      <c r="A188" s="65"/>
      <c r="B188" s="30"/>
      <c r="C188" s="31"/>
      <c r="D188" s="31"/>
      <c r="E188" s="31"/>
      <c r="F188" s="31"/>
      <c r="G188" s="31"/>
      <c r="H188" s="48" t="s">
        <v>77</v>
      </c>
      <c r="I188" s="70">
        <f>SUM(I187:I187)</f>
        <v>0</v>
      </c>
      <c r="J188" s="14"/>
    </row>
    <row r="189" spans="1:9" ht="15.75">
      <c r="A189" s="78"/>
      <c r="B189" s="13"/>
      <c r="C189" s="9"/>
      <c r="D189" s="9"/>
      <c r="E189" s="9"/>
      <c r="F189" s="9"/>
      <c r="G189" s="9"/>
      <c r="H189" s="50"/>
      <c r="I189" s="108"/>
    </row>
    <row r="190" spans="1:9" ht="15.75">
      <c r="A190" s="68" t="s">
        <v>78</v>
      </c>
      <c r="B190" s="16"/>
      <c r="C190" s="17"/>
      <c r="D190" s="17"/>
      <c r="E190" s="17"/>
      <c r="F190" s="17"/>
      <c r="G190" s="18"/>
      <c r="H190" s="73" t="s">
        <v>79</v>
      </c>
      <c r="I190" s="69" t="s">
        <v>19</v>
      </c>
    </row>
    <row r="191" spans="1:10" ht="15">
      <c r="A191" s="109" t="s">
        <v>80</v>
      </c>
      <c r="B191" s="110"/>
      <c r="C191" s="111"/>
      <c r="D191" s="111"/>
      <c r="E191" s="111"/>
      <c r="F191" s="111"/>
      <c r="G191" s="111"/>
      <c r="H191" s="112">
        <v>0</v>
      </c>
      <c r="I191" s="27">
        <f>0.025*H191</f>
        <v>0</v>
      </c>
      <c r="J191" s="3">
        <f>1*H191</f>
        <v>0</v>
      </c>
    </row>
    <row r="192" spans="1:9" ht="15.75">
      <c r="A192" s="65"/>
      <c r="B192" s="30"/>
      <c r="C192" s="31"/>
      <c r="D192" s="31"/>
      <c r="E192" s="31"/>
      <c r="F192" s="31"/>
      <c r="G192" s="31"/>
      <c r="H192" s="48" t="s">
        <v>110</v>
      </c>
      <c r="I192" s="70">
        <f>IF(I191&gt;8,8,I191)</f>
        <v>0</v>
      </c>
    </row>
    <row r="193" spans="1:9" ht="20.25">
      <c r="A193" s="78"/>
      <c r="B193" s="13"/>
      <c r="C193" s="9"/>
      <c r="D193" s="9"/>
      <c r="E193" s="9"/>
      <c r="F193" s="9"/>
      <c r="G193" s="9"/>
      <c r="H193" s="8" t="s">
        <v>81</v>
      </c>
      <c r="I193" s="113" t="e">
        <f>I192+I188+I184+I180+I172+I167+I156+I145+I133+I127+I121+I117+I113+I107+I102+I98+I84+I37</f>
        <v>#DIV/0!</v>
      </c>
    </row>
    <row r="194" spans="1:10" ht="15.75">
      <c r="A194" s="114"/>
      <c r="B194" s="114"/>
      <c r="C194" s="115"/>
      <c r="D194" s="115"/>
      <c r="E194" s="115"/>
      <c r="F194" s="115"/>
      <c r="G194" s="115"/>
      <c r="H194" s="71"/>
      <c r="I194" s="72"/>
      <c r="J194" s="3">
        <f>0.1*H194</f>
        <v>0</v>
      </c>
    </row>
    <row r="195" spans="1:10" ht="15.75">
      <c r="A195" s="114"/>
      <c r="B195" s="114"/>
      <c r="C195" s="115"/>
      <c r="D195" s="115"/>
      <c r="E195" s="115"/>
      <c r="F195" s="115"/>
      <c r="G195" s="115"/>
      <c r="H195" s="116"/>
      <c r="I195" s="117"/>
      <c r="J195" s="3">
        <f>0.1*H195</f>
        <v>0</v>
      </c>
    </row>
    <row r="196" spans="1:9" ht="15.75">
      <c r="A196" s="118"/>
      <c r="B196" s="114"/>
      <c r="C196" s="115"/>
      <c r="D196" s="115"/>
      <c r="E196" s="115"/>
      <c r="F196" s="115"/>
      <c r="G196" s="115"/>
      <c r="H196" s="119"/>
      <c r="I196" s="120"/>
    </row>
    <row r="197" spans="1:9" ht="15">
      <c r="A197" s="121"/>
      <c r="B197" s="122"/>
      <c r="C197" s="123"/>
      <c r="D197" s="123"/>
      <c r="E197" s="123"/>
      <c r="F197" s="123"/>
      <c r="G197" s="123"/>
      <c r="H197" s="42"/>
      <c r="I197" s="124"/>
    </row>
    <row r="198" spans="1:10" ht="15.75">
      <c r="A198" s="114"/>
      <c r="B198" s="114"/>
      <c r="C198" s="115"/>
      <c r="D198" s="115"/>
      <c r="E198" s="115"/>
      <c r="F198" s="115"/>
      <c r="G198" s="115"/>
      <c r="H198" s="116"/>
      <c r="I198" s="117"/>
      <c r="J198" s="14"/>
    </row>
    <row r="199" spans="1:9" ht="20.25">
      <c r="A199" s="114"/>
      <c r="B199" s="114"/>
      <c r="C199" s="115"/>
      <c r="D199" s="115"/>
      <c r="E199" s="115"/>
      <c r="F199" s="115"/>
      <c r="G199" s="115"/>
      <c r="H199" s="125"/>
      <c r="I199" s="126"/>
    </row>
    <row r="200" spans="1:10" ht="15">
      <c r="A200" s="60"/>
      <c r="B200" s="60"/>
      <c r="C200" s="61"/>
      <c r="D200" s="61"/>
      <c r="E200" s="61"/>
      <c r="F200" s="61"/>
      <c r="G200" s="61"/>
      <c r="H200" s="42"/>
      <c r="I200" s="127"/>
      <c r="J200" s="3">
        <f>3*H200/90</f>
        <v>0</v>
      </c>
    </row>
    <row r="201" spans="1:10" ht="15">
      <c r="A201" s="60"/>
      <c r="B201" s="60"/>
      <c r="C201" s="61"/>
      <c r="D201" s="61"/>
      <c r="E201" s="61"/>
      <c r="F201" s="61"/>
      <c r="G201" s="61"/>
      <c r="H201" s="42"/>
      <c r="I201" s="127"/>
      <c r="J201" s="3">
        <f>3*H201/90</f>
        <v>0</v>
      </c>
    </row>
    <row r="202" spans="1:9" ht="15">
      <c r="A202" s="122"/>
      <c r="B202" s="122"/>
      <c r="C202" s="123"/>
      <c r="D202" s="123"/>
      <c r="E202" s="123"/>
      <c r="F202" s="123"/>
      <c r="G202" s="123"/>
      <c r="H202" s="42"/>
      <c r="I202" s="128"/>
    </row>
    <row r="203" spans="1:9" ht="15">
      <c r="A203" s="122"/>
      <c r="B203" s="122"/>
      <c r="C203" s="123"/>
      <c r="D203" s="123"/>
      <c r="E203" s="123"/>
      <c r="F203" s="123"/>
      <c r="G203" s="123"/>
      <c r="H203" s="42"/>
      <c r="I203" s="124"/>
    </row>
    <row r="204" spans="1:9" ht="15">
      <c r="A204" s="122"/>
      <c r="B204" s="122"/>
      <c r="C204" s="123"/>
      <c r="D204" s="123"/>
      <c r="E204" s="123"/>
      <c r="F204" s="123"/>
      <c r="G204" s="123"/>
      <c r="H204" s="42"/>
      <c r="I204" s="124"/>
    </row>
    <row r="205" spans="1:10" ht="15">
      <c r="A205" s="122"/>
      <c r="B205" s="122"/>
      <c r="C205" s="123"/>
      <c r="D205" s="123"/>
      <c r="E205" s="123"/>
      <c r="F205" s="123"/>
      <c r="G205" s="123"/>
      <c r="H205" s="42"/>
      <c r="I205" s="124"/>
      <c r="J205" s="14"/>
    </row>
    <row r="206" spans="1:9" ht="15">
      <c r="A206" s="122"/>
      <c r="B206" s="122"/>
      <c r="C206" s="123"/>
      <c r="D206" s="123"/>
      <c r="E206" s="123"/>
      <c r="F206" s="123"/>
      <c r="G206" s="123"/>
      <c r="H206" s="42"/>
      <c r="I206" s="124"/>
    </row>
    <row r="207" spans="1:9" ht="15">
      <c r="A207" s="122"/>
      <c r="B207" s="122"/>
      <c r="C207" s="123"/>
      <c r="D207" s="123"/>
      <c r="E207" s="123"/>
      <c r="F207" s="123"/>
      <c r="G207" s="123"/>
      <c r="H207" s="42"/>
      <c r="I207" s="124"/>
    </row>
    <row r="208" spans="1:9" ht="15">
      <c r="A208" s="122"/>
      <c r="B208" s="122"/>
      <c r="C208" s="123"/>
      <c r="D208" s="123"/>
      <c r="E208" s="123"/>
      <c r="F208" s="123"/>
      <c r="G208" s="123"/>
      <c r="H208" s="42"/>
      <c r="I208" s="124"/>
    </row>
    <row r="209" spans="1:9" ht="15">
      <c r="A209" s="122"/>
      <c r="B209" s="122"/>
      <c r="C209" s="123"/>
      <c r="D209" s="123"/>
      <c r="E209" s="115"/>
      <c r="F209" s="115"/>
      <c r="G209" s="115"/>
      <c r="H209" s="42"/>
      <c r="I209" s="124"/>
    </row>
    <row r="210" spans="1:9" ht="15">
      <c r="A210" s="122"/>
      <c r="B210" s="122"/>
      <c r="C210" s="123"/>
      <c r="D210" s="123"/>
      <c r="E210" s="123"/>
      <c r="F210" s="123"/>
      <c r="G210" s="123"/>
      <c r="H210" s="42"/>
      <c r="I210" s="124"/>
    </row>
    <row r="211" spans="1:10" ht="15">
      <c r="A211" s="122"/>
      <c r="B211" s="122"/>
      <c r="C211" s="123"/>
      <c r="D211" s="123"/>
      <c r="E211" s="123"/>
      <c r="F211" s="123"/>
      <c r="G211" s="123"/>
      <c r="H211" s="42"/>
      <c r="I211" s="124"/>
      <c r="J211" s="14"/>
    </row>
    <row r="212" spans="1:9" ht="15.75">
      <c r="A212" s="118"/>
      <c r="B212" s="114"/>
      <c r="C212" s="115"/>
      <c r="D212" s="115"/>
      <c r="E212" s="115"/>
      <c r="F212" s="115"/>
      <c r="G212" s="115"/>
      <c r="H212" s="119"/>
      <c r="I212" s="129"/>
    </row>
    <row r="213" spans="1:9" ht="15">
      <c r="A213" s="60"/>
      <c r="B213" s="60"/>
      <c r="C213" s="61"/>
      <c r="D213" s="61"/>
      <c r="E213" s="61"/>
      <c r="F213" s="61"/>
      <c r="G213" s="61"/>
      <c r="H213" s="42"/>
      <c r="I213" s="127"/>
    </row>
    <row r="214" spans="1:9" ht="15">
      <c r="A214" s="60"/>
      <c r="B214" s="60"/>
      <c r="C214" s="61"/>
      <c r="D214" s="61"/>
      <c r="E214" s="61"/>
      <c r="F214" s="61"/>
      <c r="G214" s="61"/>
      <c r="H214" s="42"/>
      <c r="I214" s="127"/>
    </row>
    <row r="215" spans="1:9" ht="15.75">
      <c r="A215" s="13"/>
      <c r="B215" s="13"/>
      <c r="C215" s="9"/>
      <c r="D215" s="9"/>
      <c r="E215" s="9"/>
      <c r="F215" s="9"/>
      <c r="G215" s="9"/>
      <c r="H215" s="116"/>
      <c r="I215" s="130"/>
    </row>
    <row r="216" spans="1:9" ht="15.75">
      <c r="A216" s="13"/>
      <c r="B216" s="13"/>
      <c r="C216" s="9"/>
      <c r="D216" s="9"/>
      <c r="E216" s="9"/>
      <c r="F216" s="9"/>
      <c r="G216" s="9"/>
      <c r="H216" s="116"/>
      <c r="I216" s="35"/>
    </row>
    <row r="217" spans="1:10" ht="12.75">
      <c r="A217" s="13"/>
      <c r="B217" s="13"/>
      <c r="C217" s="9"/>
      <c r="D217" s="9"/>
      <c r="E217" s="9"/>
      <c r="F217" s="9"/>
      <c r="G217" s="9"/>
      <c r="H217" s="115"/>
      <c r="I217" s="131"/>
      <c r="J217" s="14"/>
    </row>
    <row r="218" spans="1:9" ht="15.75">
      <c r="A218" s="132"/>
      <c r="B218" s="13"/>
      <c r="C218" s="9"/>
      <c r="D218" s="9"/>
      <c r="E218" s="9"/>
      <c r="F218" s="9"/>
      <c r="G218" s="9"/>
      <c r="H218" s="119"/>
      <c r="I218" s="133"/>
    </row>
    <row r="219" spans="1:9" ht="15">
      <c r="A219" s="60"/>
      <c r="B219" s="60"/>
      <c r="C219" s="61"/>
      <c r="D219" s="61"/>
      <c r="E219" s="61"/>
      <c r="F219" s="61"/>
      <c r="G219" s="61"/>
      <c r="H219" s="42"/>
      <c r="I219" s="127"/>
    </row>
    <row r="220" spans="1:9" ht="15">
      <c r="A220" s="60"/>
      <c r="B220" s="60"/>
      <c r="C220" s="61"/>
      <c r="D220" s="61"/>
      <c r="E220" s="61"/>
      <c r="F220" s="61"/>
      <c r="G220" s="61"/>
      <c r="H220" s="42"/>
      <c r="I220" s="127"/>
    </row>
    <row r="221" spans="1:9" ht="15.75">
      <c r="A221" s="13"/>
      <c r="B221" s="13"/>
      <c r="C221" s="9"/>
      <c r="D221" s="9"/>
      <c r="E221" s="9"/>
      <c r="F221" s="9"/>
      <c r="G221" s="9"/>
      <c r="H221" s="116"/>
      <c r="I221" s="130"/>
    </row>
    <row r="222" spans="1:9" ht="15.75">
      <c r="A222" s="13"/>
      <c r="B222" s="13"/>
      <c r="C222" s="9"/>
      <c r="D222" s="9"/>
      <c r="E222" s="9"/>
      <c r="F222" s="9"/>
      <c r="G222" s="9"/>
      <c r="H222" s="116"/>
      <c r="I222" s="35"/>
    </row>
    <row r="223" spans="1:10" ht="12.75">
      <c r="A223" s="13"/>
      <c r="B223" s="13"/>
      <c r="C223" s="9"/>
      <c r="D223" s="9"/>
      <c r="E223" s="9"/>
      <c r="F223" s="9"/>
      <c r="G223" s="9"/>
      <c r="H223" s="115"/>
      <c r="I223" s="131"/>
      <c r="J223" s="14"/>
    </row>
    <row r="224" spans="1:9" ht="15.75">
      <c r="A224" s="132"/>
      <c r="B224" s="13"/>
      <c r="C224" s="9"/>
      <c r="D224" s="9"/>
      <c r="E224" s="9"/>
      <c r="F224" s="9"/>
      <c r="G224" s="9"/>
      <c r="H224" s="119"/>
      <c r="I224" s="133"/>
    </row>
    <row r="225" spans="1:10" ht="15">
      <c r="A225" s="61"/>
      <c r="B225" s="60"/>
      <c r="C225" s="61"/>
      <c r="D225" s="61"/>
      <c r="E225" s="61"/>
      <c r="F225" s="61"/>
      <c r="G225" s="61"/>
      <c r="H225" s="42"/>
      <c r="I225" s="127"/>
      <c r="J225" s="3">
        <f>H225*0.5</f>
        <v>0</v>
      </c>
    </row>
    <row r="226" spans="1:9" ht="15.75">
      <c r="A226" s="13"/>
      <c r="B226" s="13"/>
      <c r="C226" s="9"/>
      <c r="D226" s="9"/>
      <c r="E226" s="9"/>
      <c r="F226" s="9"/>
      <c r="G226" s="9"/>
      <c r="H226" s="50"/>
      <c r="I226" s="130"/>
    </row>
    <row r="227" spans="1:9" ht="20.25">
      <c r="A227" s="13"/>
      <c r="B227" s="13"/>
      <c r="C227" s="9"/>
      <c r="D227" s="9"/>
      <c r="E227" s="9"/>
      <c r="F227" s="9"/>
      <c r="G227" s="9"/>
      <c r="H227" s="134"/>
      <c r="I227" s="135"/>
    </row>
    <row r="228" spans="1:7" ht="12.75">
      <c r="A228" s="13"/>
      <c r="B228" s="13"/>
      <c r="C228" s="9"/>
      <c r="D228" s="9"/>
      <c r="E228" s="9"/>
      <c r="F228" s="9"/>
      <c r="G228" s="9"/>
    </row>
    <row r="230" ht="12.75">
      <c r="G230" s="136"/>
    </row>
  </sheetData>
  <sheetProtection password="DA77" sheet="1" objects="1" scenarios="1" selectLockedCells="1"/>
  <protectedRanges>
    <protectedRange password="DA77" sqref="B10:I18" name="Intervalo1"/>
  </protectedRanges>
  <mergeCells count="85">
    <mergeCell ref="B72:G72"/>
    <mergeCell ref="B73:G73"/>
    <mergeCell ref="B66:G66"/>
    <mergeCell ref="B67:G67"/>
    <mergeCell ref="B68:G68"/>
    <mergeCell ref="B69:G69"/>
    <mergeCell ref="B60:G60"/>
    <mergeCell ref="B61:G61"/>
    <mergeCell ref="B70:G70"/>
    <mergeCell ref="B71:G71"/>
    <mergeCell ref="F98:H98"/>
    <mergeCell ref="B82:E82"/>
    <mergeCell ref="B83:E83"/>
    <mergeCell ref="F84:H84"/>
    <mergeCell ref="B88:G88"/>
    <mergeCell ref="B55:G55"/>
    <mergeCell ref="B56:G56"/>
    <mergeCell ref="B57:G57"/>
    <mergeCell ref="B97:G97"/>
    <mergeCell ref="B62:G62"/>
    <mergeCell ref="B63:G63"/>
    <mergeCell ref="B64:G64"/>
    <mergeCell ref="B65:G65"/>
    <mergeCell ref="B58:G58"/>
    <mergeCell ref="B59:G59"/>
    <mergeCell ref="B54:G54"/>
    <mergeCell ref="B50:G50"/>
    <mergeCell ref="B51:G51"/>
    <mergeCell ref="B52:G52"/>
    <mergeCell ref="B53:G53"/>
    <mergeCell ref="B94:G94"/>
    <mergeCell ref="B95:G95"/>
    <mergeCell ref="B96:G96"/>
    <mergeCell ref="B89:G89"/>
    <mergeCell ref="B90:G90"/>
    <mergeCell ref="B91:G91"/>
    <mergeCell ref="B92:G92"/>
    <mergeCell ref="B74:E74"/>
    <mergeCell ref="B76:E76"/>
    <mergeCell ref="B77:E77"/>
    <mergeCell ref="B93:G93"/>
    <mergeCell ref="A87:I87"/>
    <mergeCell ref="B78:E78"/>
    <mergeCell ref="B79:E79"/>
    <mergeCell ref="B80:E80"/>
    <mergeCell ref="B81:E81"/>
    <mergeCell ref="B49:G49"/>
    <mergeCell ref="B42:G42"/>
    <mergeCell ref="B43:G43"/>
    <mergeCell ref="B44:G44"/>
    <mergeCell ref="B45:G45"/>
    <mergeCell ref="B46:G46"/>
    <mergeCell ref="B47:G47"/>
    <mergeCell ref="B36:H36"/>
    <mergeCell ref="F37:H37"/>
    <mergeCell ref="B41:G41"/>
    <mergeCell ref="B48:G48"/>
    <mergeCell ref="B28:H28"/>
    <mergeCell ref="B29:H29"/>
    <mergeCell ref="B30:H30"/>
    <mergeCell ref="B31:H31"/>
    <mergeCell ref="B32:H32"/>
    <mergeCell ref="B33:H33"/>
    <mergeCell ref="B34:H34"/>
    <mergeCell ref="B35:H35"/>
    <mergeCell ref="B18:I18"/>
    <mergeCell ref="B21:H21"/>
    <mergeCell ref="B22:H22"/>
    <mergeCell ref="B23:H23"/>
    <mergeCell ref="B24:H24"/>
    <mergeCell ref="B25:H25"/>
    <mergeCell ref="B26:H26"/>
    <mergeCell ref="B27:H27"/>
    <mergeCell ref="B10:I10"/>
    <mergeCell ref="B11:I11"/>
    <mergeCell ref="B12:I12"/>
    <mergeCell ref="B13:I13"/>
    <mergeCell ref="B14:I14"/>
    <mergeCell ref="B15:I15"/>
    <mergeCell ref="B16:I16"/>
    <mergeCell ref="B17:I17"/>
    <mergeCell ref="A1:I1"/>
    <mergeCell ref="A2:I2"/>
    <mergeCell ref="A3:I3"/>
    <mergeCell ref="A5:I5"/>
  </mergeCells>
  <dataValidations count="1">
    <dataValidation errorStyle="warning" type="decimal" operator="greaterThanOrEqual" allowBlank="1" showErrorMessage="1" errorTitle="Preste Atenção" error="Esta célula aceita apenas números inteiros ou decimais!" sqref="H225 H101 H106 H112 H120 H122 H124:H126 H130:H132 H136:H144 H146 H148:H155 H157 H159:H166 H170:H171 H176:H179 H183 H187 H191 H197 H200:H211 H213:H214 H219:H220 G74:G83 H116">
      <formula1>0</formula1>
    </dataValidation>
  </dataValidations>
  <printOptions/>
  <pageMargins left="0.75" right="0.75" top="1" bottom="1" header="0.5118055555555555" footer="0.49236111111111114"/>
  <pageSetup horizontalDpi="300" verticalDpi="300" orientation="portrait" scale="69" r:id="rId3"/>
  <headerFooter alignWithMargins="0">
    <oddFooter>&amp;L&amp;F&amp;R&amp;P</oddFooter>
  </headerFooter>
  <rowBreaks count="3" manualBreakCount="3">
    <brk id="38" max="255" man="1"/>
    <brk id="109" max="255" man="1"/>
    <brk id="17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7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13.00390625" style="0" customWidth="1"/>
    <col min="2" max="3" width="11.7109375" style="0" customWidth="1"/>
    <col min="4" max="4" width="14.7109375" style="0" customWidth="1"/>
    <col min="5" max="6" width="11.7109375" style="0" customWidth="1"/>
    <col min="7" max="7" width="17.00390625" style="0" customWidth="1"/>
    <col min="8" max="8" width="12.28125" style="0" customWidth="1"/>
  </cols>
  <sheetData>
    <row r="1" spans="1:9" ht="12.75">
      <c r="A1" s="22"/>
      <c r="B1" s="13"/>
      <c r="C1" s="9"/>
      <c r="D1" s="9"/>
      <c r="E1" s="9"/>
      <c r="F1" s="9"/>
      <c r="G1" s="9"/>
      <c r="H1" s="9"/>
      <c r="I1" s="14"/>
    </row>
    <row r="2" spans="1:9" ht="15.75">
      <c r="A2" s="15" t="s">
        <v>82</v>
      </c>
      <c r="B2" s="97"/>
      <c r="C2" s="137"/>
      <c r="D2" s="31"/>
      <c r="E2" s="31"/>
      <c r="F2" s="31"/>
      <c r="G2" s="31"/>
      <c r="H2" s="18"/>
      <c r="I2" s="3"/>
    </row>
    <row r="3" spans="1:9" ht="14.25" customHeight="1">
      <c r="A3" s="19" t="s">
        <v>83</v>
      </c>
      <c r="B3" s="146" t="s">
        <v>84</v>
      </c>
      <c r="C3" s="146"/>
      <c r="D3" s="146"/>
      <c r="E3" s="146" t="s">
        <v>85</v>
      </c>
      <c r="F3" s="146"/>
      <c r="G3" s="146"/>
      <c r="H3" s="25" t="s">
        <v>19</v>
      </c>
      <c r="I3" s="138"/>
    </row>
    <row r="4" spans="1:9" ht="15">
      <c r="A4" s="26"/>
      <c r="B4" s="169">
        <v>0</v>
      </c>
      <c r="C4" s="169"/>
      <c r="D4" s="169"/>
      <c r="E4" s="169">
        <v>0</v>
      </c>
      <c r="F4" s="169"/>
      <c r="G4" s="169"/>
      <c r="H4" s="27">
        <f>((IF(E4&lt;40,0,IF(AND(E4&gt;=40,E4&lt;60),1,IF(AND(E4&gt;=60,E4&lt;70),2,IF(AND(E4&gt;=70,E4&lt;80),3,IF(AND(E4&gt;=80,E4&lt;90),4,IF(E4&gt;=90,5,0)))))))*B4)</f>
        <v>0</v>
      </c>
      <c r="I4" s="138">
        <f>IF(OR(B4&lt;&gt;0,H4&lt;&gt;0),1,0)</f>
        <v>0</v>
      </c>
    </row>
    <row r="5" spans="1:9" ht="15">
      <c r="A5" s="26"/>
      <c r="B5" s="170">
        <v>0</v>
      </c>
      <c r="C5" s="170"/>
      <c r="D5" s="170"/>
      <c r="E5" s="170">
        <v>0</v>
      </c>
      <c r="F5" s="170"/>
      <c r="G5" s="170"/>
      <c r="H5" s="27">
        <f aca="true" t="shared" si="0" ref="H5:H18">((IF(E5&lt;40,0,IF(AND(E5&gt;=40,E5&lt;60),1,IF(AND(E5&gt;=60,E5&lt;70),2,IF(AND(E5&gt;=70,E5&lt;80),3,IF(AND(E5&gt;=80,E5&lt;90),4,IF(E5&gt;=90,5,0)))))))*B5)</f>
        <v>0</v>
      </c>
      <c r="I5" s="138">
        <f aca="true" t="shared" si="1" ref="I5:I18">IF(OR(B5&lt;&gt;0,H5&lt;&gt;0),1,0)</f>
        <v>0</v>
      </c>
    </row>
    <row r="6" spans="1:9" ht="15">
      <c r="A6" s="26"/>
      <c r="B6" s="170">
        <v>0</v>
      </c>
      <c r="C6" s="170"/>
      <c r="D6" s="170"/>
      <c r="E6" s="170">
        <v>0</v>
      </c>
      <c r="F6" s="170"/>
      <c r="G6" s="170"/>
      <c r="H6" s="27">
        <f t="shared" si="0"/>
        <v>0</v>
      </c>
      <c r="I6" s="138">
        <f t="shared" si="1"/>
        <v>0</v>
      </c>
    </row>
    <row r="7" spans="1:9" ht="15">
      <c r="A7" s="26"/>
      <c r="B7" s="170">
        <v>0</v>
      </c>
      <c r="C7" s="170"/>
      <c r="D7" s="170"/>
      <c r="E7" s="170">
        <v>0</v>
      </c>
      <c r="F7" s="170"/>
      <c r="G7" s="170"/>
      <c r="H7" s="27">
        <f t="shared" si="0"/>
        <v>0</v>
      </c>
      <c r="I7" s="138">
        <f t="shared" si="1"/>
        <v>0</v>
      </c>
    </row>
    <row r="8" spans="1:9" ht="15">
      <c r="A8" s="26"/>
      <c r="B8" s="170">
        <v>0</v>
      </c>
      <c r="C8" s="170"/>
      <c r="D8" s="170"/>
      <c r="E8" s="170">
        <v>0</v>
      </c>
      <c r="F8" s="170"/>
      <c r="G8" s="170"/>
      <c r="H8" s="27">
        <f t="shared" si="0"/>
        <v>0</v>
      </c>
      <c r="I8" s="138">
        <f t="shared" si="1"/>
        <v>0</v>
      </c>
    </row>
    <row r="9" spans="1:9" ht="15">
      <c r="A9" s="26"/>
      <c r="B9" s="170">
        <v>0</v>
      </c>
      <c r="C9" s="170"/>
      <c r="D9" s="170"/>
      <c r="E9" s="170">
        <v>0</v>
      </c>
      <c r="F9" s="170"/>
      <c r="G9" s="170"/>
      <c r="H9" s="27">
        <f t="shared" si="0"/>
        <v>0</v>
      </c>
      <c r="I9" s="138">
        <f t="shared" si="1"/>
        <v>0</v>
      </c>
    </row>
    <row r="10" spans="1:9" ht="15">
      <c r="A10" s="26"/>
      <c r="B10" s="170">
        <v>0</v>
      </c>
      <c r="C10" s="170"/>
      <c r="D10" s="170"/>
      <c r="E10" s="170">
        <v>0</v>
      </c>
      <c r="F10" s="170"/>
      <c r="G10" s="170"/>
      <c r="H10" s="27">
        <f t="shared" si="0"/>
        <v>0</v>
      </c>
      <c r="I10" s="138">
        <f t="shared" si="1"/>
        <v>0</v>
      </c>
    </row>
    <row r="11" spans="1:9" ht="15">
      <c r="A11" s="26"/>
      <c r="B11" s="170">
        <v>0</v>
      </c>
      <c r="C11" s="170"/>
      <c r="D11" s="170"/>
      <c r="E11" s="170">
        <v>0</v>
      </c>
      <c r="F11" s="170"/>
      <c r="G11" s="170"/>
      <c r="H11" s="27">
        <f t="shared" si="0"/>
        <v>0</v>
      </c>
      <c r="I11" s="138">
        <f t="shared" si="1"/>
        <v>0</v>
      </c>
    </row>
    <row r="12" spans="1:9" ht="15">
      <c r="A12" s="26"/>
      <c r="B12" s="170">
        <v>0</v>
      </c>
      <c r="C12" s="170"/>
      <c r="D12" s="170"/>
      <c r="E12" s="170">
        <v>0</v>
      </c>
      <c r="F12" s="170"/>
      <c r="G12" s="170"/>
      <c r="H12" s="27">
        <f t="shared" si="0"/>
        <v>0</v>
      </c>
      <c r="I12" s="138">
        <f t="shared" si="1"/>
        <v>0</v>
      </c>
    </row>
    <row r="13" spans="1:9" ht="15">
      <c r="A13" s="26"/>
      <c r="B13" s="170">
        <v>0</v>
      </c>
      <c r="C13" s="170"/>
      <c r="D13" s="170"/>
      <c r="E13" s="170">
        <v>0</v>
      </c>
      <c r="F13" s="170"/>
      <c r="G13" s="170"/>
      <c r="H13" s="27">
        <f t="shared" si="0"/>
        <v>0</v>
      </c>
      <c r="I13" s="138">
        <f t="shared" si="1"/>
        <v>0</v>
      </c>
    </row>
    <row r="14" spans="1:9" ht="15">
      <c r="A14" s="26"/>
      <c r="B14" s="170">
        <v>0</v>
      </c>
      <c r="C14" s="170"/>
      <c r="D14" s="170"/>
      <c r="E14" s="170">
        <v>0</v>
      </c>
      <c r="F14" s="170"/>
      <c r="G14" s="170"/>
      <c r="H14" s="27">
        <f t="shared" si="0"/>
        <v>0</v>
      </c>
      <c r="I14" s="138">
        <f t="shared" si="1"/>
        <v>0</v>
      </c>
    </row>
    <row r="15" spans="1:9" ht="15">
      <c r="A15" s="26"/>
      <c r="B15" s="170">
        <v>0</v>
      </c>
      <c r="C15" s="170"/>
      <c r="D15" s="170"/>
      <c r="E15" s="170">
        <v>0</v>
      </c>
      <c r="F15" s="170"/>
      <c r="G15" s="170"/>
      <c r="H15" s="27">
        <f t="shared" si="0"/>
        <v>0</v>
      </c>
      <c r="I15" s="138">
        <f t="shared" si="1"/>
        <v>0</v>
      </c>
    </row>
    <row r="16" spans="1:9" ht="15">
      <c r="A16" s="26"/>
      <c r="B16" s="170">
        <v>0</v>
      </c>
      <c r="C16" s="170"/>
      <c r="D16" s="170"/>
      <c r="E16" s="170">
        <v>0</v>
      </c>
      <c r="F16" s="170"/>
      <c r="G16" s="170"/>
      <c r="H16" s="27">
        <f t="shared" si="0"/>
        <v>0</v>
      </c>
      <c r="I16" s="138">
        <f t="shared" si="1"/>
        <v>0</v>
      </c>
    </row>
    <row r="17" spans="1:9" ht="15">
      <c r="A17" s="26"/>
      <c r="B17" s="170">
        <v>0</v>
      </c>
      <c r="C17" s="170"/>
      <c r="D17" s="170"/>
      <c r="E17" s="170">
        <v>0</v>
      </c>
      <c r="F17" s="170"/>
      <c r="G17" s="170"/>
      <c r="H17" s="27">
        <f t="shared" si="0"/>
        <v>0</v>
      </c>
      <c r="I17" s="138">
        <f t="shared" si="1"/>
        <v>0</v>
      </c>
    </row>
    <row r="18" spans="1:9" ht="15">
      <c r="A18" s="52"/>
      <c r="B18" s="173">
        <v>0</v>
      </c>
      <c r="C18" s="173"/>
      <c r="D18" s="173"/>
      <c r="E18" s="173">
        <v>0</v>
      </c>
      <c r="F18" s="173"/>
      <c r="G18" s="173"/>
      <c r="H18" s="139">
        <f t="shared" si="0"/>
        <v>0</v>
      </c>
      <c r="I18" s="138">
        <f t="shared" si="1"/>
        <v>0</v>
      </c>
    </row>
    <row r="19" spans="1:13" ht="15.75">
      <c r="A19" s="33"/>
      <c r="B19" s="13"/>
      <c r="C19" s="9"/>
      <c r="D19" s="9"/>
      <c r="E19" s="9"/>
      <c r="F19" s="171" t="s">
        <v>86</v>
      </c>
      <c r="G19" s="171"/>
      <c r="H19" s="140" t="e">
        <f>SUM(H4:H18)/SUM(B4:D18)</f>
        <v>#DIV/0!</v>
      </c>
      <c r="I19" s="172" t="s">
        <v>87</v>
      </c>
      <c r="J19" s="172"/>
      <c r="K19" s="172"/>
      <c r="L19" s="172"/>
      <c r="M19" s="172"/>
    </row>
    <row r="20" spans="1:9" ht="15.75">
      <c r="A20" s="33"/>
      <c r="B20" s="13"/>
      <c r="C20" s="9"/>
      <c r="D20" s="9"/>
      <c r="E20" s="9"/>
      <c r="F20" s="34"/>
      <c r="G20" s="34"/>
      <c r="H20" s="35"/>
      <c r="I20" s="3"/>
    </row>
    <row r="21" spans="1:8" ht="14.25">
      <c r="A21" s="19" t="s">
        <v>83</v>
      </c>
      <c r="B21" s="146" t="s">
        <v>84</v>
      </c>
      <c r="C21" s="146"/>
      <c r="D21" s="146"/>
      <c r="E21" s="146" t="s">
        <v>85</v>
      </c>
      <c r="F21" s="146"/>
      <c r="G21" s="146"/>
      <c r="H21" s="25" t="s">
        <v>19</v>
      </c>
    </row>
    <row r="22" spans="1:8" ht="15">
      <c r="A22" s="26"/>
      <c r="B22" s="169">
        <v>0</v>
      </c>
      <c r="C22" s="169"/>
      <c r="D22" s="169"/>
      <c r="E22" s="169">
        <v>0</v>
      </c>
      <c r="F22" s="169"/>
      <c r="G22" s="169"/>
      <c r="H22" s="27">
        <f>((IF(E22&lt;40,0,IF(AND(E22&gt;=40,E22&lt;60),1,IF(AND(E22&gt;=60,E22&lt;70),2,IF(AND(E22&gt;=70,E22&lt;80),3,IF(AND(E22&gt;=80,E22&lt;90),4,IF(E22&gt;=90,5,0)))))))*B22)</f>
        <v>0</v>
      </c>
    </row>
    <row r="23" spans="1:8" ht="15">
      <c r="A23" s="26"/>
      <c r="B23" s="170">
        <v>0</v>
      </c>
      <c r="C23" s="170"/>
      <c r="D23" s="170"/>
      <c r="E23" s="170">
        <v>0</v>
      </c>
      <c r="F23" s="170"/>
      <c r="G23" s="170"/>
      <c r="H23" s="27">
        <f aca="true" t="shared" si="2" ref="H23:H36">((IF(E23&lt;40,0,IF(AND(E23&gt;=40,E23&lt;60),1,IF(AND(E23&gt;=60,E23&lt;70),2,IF(AND(E23&gt;=70,E23&lt;80),3,IF(AND(E23&gt;=80,E23&lt;90),4,IF(E23&gt;=90,5,0)))))))*B23)</f>
        <v>0</v>
      </c>
    </row>
    <row r="24" spans="1:8" ht="15">
      <c r="A24" s="26"/>
      <c r="B24" s="170">
        <v>0</v>
      </c>
      <c r="C24" s="170"/>
      <c r="D24" s="170"/>
      <c r="E24" s="170">
        <v>0</v>
      </c>
      <c r="F24" s="170"/>
      <c r="G24" s="170"/>
      <c r="H24" s="27">
        <f t="shared" si="2"/>
        <v>0</v>
      </c>
    </row>
    <row r="25" spans="1:8" ht="15">
      <c r="A25" s="26"/>
      <c r="B25" s="170">
        <v>0</v>
      </c>
      <c r="C25" s="170"/>
      <c r="D25" s="170"/>
      <c r="E25" s="170">
        <v>0</v>
      </c>
      <c r="F25" s="170"/>
      <c r="G25" s="170"/>
      <c r="H25" s="27">
        <f t="shared" si="2"/>
        <v>0</v>
      </c>
    </row>
    <row r="26" spans="1:8" ht="15">
      <c r="A26" s="26"/>
      <c r="B26" s="170">
        <v>0</v>
      </c>
      <c r="C26" s="170"/>
      <c r="D26" s="170"/>
      <c r="E26" s="170">
        <v>0</v>
      </c>
      <c r="F26" s="170"/>
      <c r="G26" s="170"/>
      <c r="H26" s="27">
        <f t="shared" si="2"/>
        <v>0</v>
      </c>
    </row>
    <row r="27" spans="1:8" ht="15">
      <c r="A27" s="26"/>
      <c r="B27" s="170">
        <v>0</v>
      </c>
      <c r="C27" s="170"/>
      <c r="D27" s="170"/>
      <c r="E27" s="170">
        <v>0</v>
      </c>
      <c r="F27" s="170"/>
      <c r="G27" s="170"/>
      <c r="H27" s="27">
        <f t="shared" si="2"/>
        <v>0</v>
      </c>
    </row>
    <row r="28" spans="1:8" ht="15">
      <c r="A28" s="26"/>
      <c r="B28" s="170">
        <v>0</v>
      </c>
      <c r="C28" s="170"/>
      <c r="D28" s="170"/>
      <c r="E28" s="170">
        <v>0</v>
      </c>
      <c r="F28" s="170"/>
      <c r="G28" s="170"/>
      <c r="H28" s="27">
        <f t="shared" si="2"/>
        <v>0</v>
      </c>
    </row>
    <row r="29" spans="1:8" ht="15">
      <c r="A29" s="26"/>
      <c r="B29" s="170">
        <v>0</v>
      </c>
      <c r="C29" s="170"/>
      <c r="D29" s="170"/>
      <c r="E29" s="170">
        <v>0</v>
      </c>
      <c r="F29" s="170"/>
      <c r="G29" s="170"/>
      <c r="H29" s="27">
        <f t="shared" si="2"/>
        <v>0</v>
      </c>
    </row>
    <row r="30" spans="1:8" ht="15">
      <c r="A30" s="26"/>
      <c r="B30" s="170">
        <v>0</v>
      </c>
      <c r="C30" s="170"/>
      <c r="D30" s="170"/>
      <c r="E30" s="170">
        <v>0</v>
      </c>
      <c r="F30" s="170"/>
      <c r="G30" s="170"/>
      <c r="H30" s="27">
        <f t="shared" si="2"/>
        <v>0</v>
      </c>
    </row>
    <row r="31" spans="1:8" ht="15">
      <c r="A31" s="26"/>
      <c r="B31" s="170">
        <v>0</v>
      </c>
      <c r="C31" s="170"/>
      <c r="D31" s="170"/>
      <c r="E31" s="170">
        <v>0</v>
      </c>
      <c r="F31" s="170"/>
      <c r="G31" s="170"/>
      <c r="H31" s="27">
        <f t="shared" si="2"/>
        <v>0</v>
      </c>
    </row>
    <row r="32" spans="1:8" ht="15">
      <c r="A32" s="26"/>
      <c r="B32" s="170">
        <v>0</v>
      </c>
      <c r="C32" s="170"/>
      <c r="D32" s="170"/>
      <c r="E32" s="170">
        <v>0</v>
      </c>
      <c r="F32" s="170"/>
      <c r="G32" s="170"/>
      <c r="H32" s="27">
        <f t="shared" si="2"/>
        <v>0</v>
      </c>
    </row>
    <row r="33" spans="1:8" ht="15">
      <c r="A33" s="26"/>
      <c r="B33" s="170">
        <v>0</v>
      </c>
      <c r="C33" s="170"/>
      <c r="D33" s="170"/>
      <c r="E33" s="170">
        <v>0</v>
      </c>
      <c r="F33" s="170"/>
      <c r="G33" s="170"/>
      <c r="H33" s="27">
        <f t="shared" si="2"/>
        <v>0</v>
      </c>
    </row>
    <row r="34" spans="1:8" ht="15">
      <c r="A34" s="26"/>
      <c r="B34" s="170">
        <v>0</v>
      </c>
      <c r="C34" s="170"/>
      <c r="D34" s="170"/>
      <c r="E34" s="170">
        <v>0</v>
      </c>
      <c r="F34" s="170"/>
      <c r="G34" s="170"/>
      <c r="H34" s="27">
        <f t="shared" si="2"/>
        <v>0</v>
      </c>
    </row>
    <row r="35" spans="1:8" ht="15">
      <c r="A35" s="26"/>
      <c r="B35" s="170">
        <v>0</v>
      </c>
      <c r="C35" s="170"/>
      <c r="D35" s="170"/>
      <c r="E35" s="170">
        <v>0</v>
      </c>
      <c r="F35" s="170"/>
      <c r="G35" s="170"/>
      <c r="H35" s="27">
        <f t="shared" si="2"/>
        <v>0</v>
      </c>
    </row>
    <row r="36" spans="1:8" ht="15">
      <c r="A36" s="52"/>
      <c r="B36" s="173">
        <v>0</v>
      </c>
      <c r="C36" s="173"/>
      <c r="D36" s="173"/>
      <c r="E36" s="173">
        <v>0</v>
      </c>
      <c r="F36" s="173"/>
      <c r="G36" s="173"/>
      <c r="H36" s="139">
        <f t="shared" si="2"/>
        <v>0</v>
      </c>
    </row>
    <row r="37" spans="1:8" ht="15.75">
      <c r="A37" s="33"/>
      <c r="B37" s="13"/>
      <c r="C37" s="9"/>
      <c r="D37" s="9"/>
      <c r="E37" s="9"/>
      <c r="F37" s="171" t="s">
        <v>86</v>
      </c>
      <c r="G37" s="171"/>
      <c r="H37" s="140" t="e">
        <f>SUM(H22:H36)/SUM(B22:D36)</f>
        <v>#DIV/0!</v>
      </c>
    </row>
    <row r="40" spans="1:8" ht="14.25">
      <c r="A40" s="19" t="s">
        <v>83</v>
      </c>
      <c r="B40" s="146" t="s">
        <v>84</v>
      </c>
      <c r="C40" s="146"/>
      <c r="D40" s="146"/>
      <c r="E40" s="146" t="s">
        <v>85</v>
      </c>
      <c r="F40" s="146"/>
      <c r="G40" s="146"/>
      <c r="H40" s="25" t="s">
        <v>19</v>
      </c>
    </row>
    <row r="41" spans="1:8" ht="15">
      <c r="A41" s="26"/>
      <c r="B41" s="169">
        <v>0</v>
      </c>
      <c r="C41" s="169"/>
      <c r="D41" s="169"/>
      <c r="E41" s="169">
        <v>0</v>
      </c>
      <c r="F41" s="169"/>
      <c r="G41" s="169"/>
      <c r="H41" s="27">
        <f>((IF(E41&lt;40,0,IF(AND(E41&gt;=40,E41&lt;60),1,IF(AND(E41&gt;=60,E41&lt;70),2,IF(AND(E41&gt;=70,E41&lt;80),3,IF(AND(E41&gt;=80,E41&lt;90),4,IF(E41&gt;=90,5,0)))))))*B41)</f>
        <v>0</v>
      </c>
    </row>
    <row r="42" spans="1:8" ht="15">
      <c r="A42" s="26"/>
      <c r="B42" s="170">
        <v>0</v>
      </c>
      <c r="C42" s="170"/>
      <c r="D42" s="170"/>
      <c r="E42" s="170">
        <v>0</v>
      </c>
      <c r="F42" s="170"/>
      <c r="G42" s="170"/>
      <c r="H42" s="27">
        <f>H45</f>
        <v>0</v>
      </c>
    </row>
    <row r="43" spans="1:8" ht="15">
      <c r="A43" s="26"/>
      <c r="B43" s="170">
        <v>0</v>
      </c>
      <c r="C43" s="170"/>
      <c r="D43" s="170"/>
      <c r="E43" s="170">
        <v>0</v>
      </c>
      <c r="F43" s="170"/>
      <c r="G43" s="170"/>
      <c r="H43" s="27">
        <f aca="true" t="shared" si="3" ref="H43:H55">((IF(E43&lt;40,0,IF(AND(E43&gt;=40,E43&lt;60),1,IF(AND(E43&gt;=60,E43&lt;70),2,IF(AND(E43&gt;=70,E43&lt;80),3,IF(AND(E43&gt;=80,E43&lt;90),4,IF(E43&gt;=90,5,0)))))))*B43)</f>
        <v>0</v>
      </c>
    </row>
    <row r="44" spans="1:8" ht="15">
      <c r="A44" s="26"/>
      <c r="B44" s="170">
        <v>0</v>
      </c>
      <c r="C44" s="170"/>
      <c r="D44" s="170"/>
      <c r="E44" s="170">
        <v>0</v>
      </c>
      <c r="F44" s="170"/>
      <c r="G44" s="170"/>
      <c r="H44" s="27">
        <f t="shared" si="3"/>
        <v>0</v>
      </c>
    </row>
    <row r="45" spans="1:8" ht="15">
      <c r="A45" s="26"/>
      <c r="B45" s="170">
        <v>0</v>
      </c>
      <c r="C45" s="170"/>
      <c r="D45" s="170"/>
      <c r="E45" s="170">
        <v>0</v>
      </c>
      <c r="F45" s="170"/>
      <c r="G45" s="170"/>
      <c r="H45" s="27">
        <f t="shared" si="3"/>
        <v>0</v>
      </c>
    </row>
    <row r="46" spans="1:8" ht="15">
      <c r="A46" s="26"/>
      <c r="B46" s="170">
        <v>0</v>
      </c>
      <c r="C46" s="170"/>
      <c r="D46" s="170"/>
      <c r="E46" s="170">
        <v>0</v>
      </c>
      <c r="F46" s="170"/>
      <c r="G46" s="170"/>
      <c r="H46" s="27">
        <f t="shared" si="3"/>
        <v>0</v>
      </c>
    </row>
    <row r="47" spans="1:8" ht="15">
      <c r="A47" s="26"/>
      <c r="B47" s="170">
        <v>0</v>
      </c>
      <c r="C47" s="170"/>
      <c r="D47" s="170"/>
      <c r="E47" s="170">
        <v>0</v>
      </c>
      <c r="F47" s="170"/>
      <c r="G47" s="170"/>
      <c r="H47" s="27">
        <f t="shared" si="3"/>
        <v>0</v>
      </c>
    </row>
    <row r="48" spans="1:8" ht="15">
      <c r="A48" s="26"/>
      <c r="B48" s="170">
        <v>0</v>
      </c>
      <c r="C48" s="170"/>
      <c r="D48" s="170"/>
      <c r="E48" s="170">
        <v>0</v>
      </c>
      <c r="F48" s="170"/>
      <c r="G48" s="170"/>
      <c r="H48" s="27">
        <f t="shared" si="3"/>
        <v>0</v>
      </c>
    </row>
    <row r="49" spans="1:8" ht="15">
      <c r="A49" s="26"/>
      <c r="B49" s="170">
        <v>0</v>
      </c>
      <c r="C49" s="170"/>
      <c r="D49" s="170"/>
      <c r="E49" s="170">
        <v>0</v>
      </c>
      <c r="F49" s="170"/>
      <c r="G49" s="170"/>
      <c r="H49" s="27">
        <f t="shared" si="3"/>
        <v>0</v>
      </c>
    </row>
    <row r="50" spans="1:8" ht="15">
      <c r="A50" s="26"/>
      <c r="B50" s="170">
        <v>0</v>
      </c>
      <c r="C50" s="170"/>
      <c r="D50" s="170"/>
      <c r="E50" s="170">
        <v>0</v>
      </c>
      <c r="F50" s="170"/>
      <c r="G50" s="170"/>
      <c r="H50" s="27">
        <f t="shared" si="3"/>
        <v>0</v>
      </c>
    </row>
    <row r="51" spans="1:8" ht="15">
      <c r="A51" s="26"/>
      <c r="B51" s="170">
        <v>0</v>
      </c>
      <c r="C51" s="170"/>
      <c r="D51" s="170"/>
      <c r="E51" s="170">
        <v>0</v>
      </c>
      <c r="F51" s="170"/>
      <c r="G51" s="170"/>
      <c r="H51" s="27">
        <f t="shared" si="3"/>
        <v>0</v>
      </c>
    </row>
    <row r="52" spans="1:8" ht="15">
      <c r="A52" s="26"/>
      <c r="B52" s="170">
        <v>0</v>
      </c>
      <c r="C52" s="170"/>
      <c r="D52" s="170"/>
      <c r="E52" s="170">
        <v>0</v>
      </c>
      <c r="F52" s="170"/>
      <c r="G52" s="170"/>
      <c r="H52" s="27">
        <f t="shared" si="3"/>
        <v>0</v>
      </c>
    </row>
    <row r="53" spans="1:8" ht="15">
      <c r="A53" s="26"/>
      <c r="B53" s="170">
        <v>0</v>
      </c>
      <c r="C53" s="170"/>
      <c r="D53" s="170"/>
      <c r="E53" s="170">
        <v>0</v>
      </c>
      <c r="F53" s="170"/>
      <c r="G53" s="170"/>
      <c r="H53" s="27">
        <f t="shared" si="3"/>
        <v>0</v>
      </c>
    </row>
    <row r="54" spans="1:8" ht="15">
      <c r="A54" s="26"/>
      <c r="B54" s="170">
        <v>0</v>
      </c>
      <c r="C54" s="170"/>
      <c r="D54" s="170"/>
      <c r="E54" s="170">
        <v>0</v>
      </c>
      <c r="F54" s="170"/>
      <c r="G54" s="170"/>
      <c r="H54" s="27">
        <f t="shared" si="3"/>
        <v>0</v>
      </c>
    </row>
    <row r="55" spans="1:8" ht="15">
      <c r="A55" s="52"/>
      <c r="B55" s="173">
        <v>0</v>
      </c>
      <c r="C55" s="173"/>
      <c r="D55" s="173"/>
      <c r="E55" s="173">
        <v>0</v>
      </c>
      <c r="F55" s="173"/>
      <c r="G55" s="173"/>
      <c r="H55" s="139">
        <f t="shared" si="3"/>
        <v>0</v>
      </c>
    </row>
    <row r="56" spans="1:8" ht="15.75">
      <c r="A56" s="33"/>
      <c r="B56" s="13"/>
      <c r="C56" s="9"/>
      <c r="D56" s="9"/>
      <c r="E56" s="9"/>
      <c r="F56" s="171" t="s">
        <v>86</v>
      </c>
      <c r="G56" s="171"/>
      <c r="H56" s="140" t="e">
        <f>SUM(H41:H55)/SUM(B41:D55)</f>
        <v>#DIV/0!</v>
      </c>
    </row>
    <row r="59" spans="1:8" ht="14.25">
      <c r="A59" s="19" t="s">
        <v>83</v>
      </c>
      <c r="B59" s="146" t="s">
        <v>84</v>
      </c>
      <c r="C59" s="146"/>
      <c r="D59" s="146"/>
      <c r="E59" s="146" t="s">
        <v>85</v>
      </c>
      <c r="F59" s="146"/>
      <c r="G59" s="146"/>
      <c r="H59" s="25" t="s">
        <v>19</v>
      </c>
    </row>
    <row r="60" spans="1:8" ht="15">
      <c r="A60" s="26"/>
      <c r="B60" s="169">
        <v>0</v>
      </c>
      <c r="C60" s="169"/>
      <c r="D60" s="169"/>
      <c r="E60" s="169">
        <v>0</v>
      </c>
      <c r="F60" s="169"/>
      <c r="G60" s="169"/>
      <c r="H60" s="27">
        <f>((IF(E60&lt;40,0,IF(AND(E60&gt;=40,E60&lt;60),1,IF(AND(E60&gt;=60,E60&lt;70),2,IF(AND(E60&gt;=70,E60&lt;80),3,IF(AND(E60&gt;=80,E60&lt;90),4,IF(E60&gt;=90,5,0)))))))*B60)</f>
        <v>0</v>
      </c>
    </row>
    <row r="61" spans="1:8" ht="15">
      <c r="A61" s="26"/>
      <c r="B61" s="170">
        <v>0</v>
      </c>
      <c r="C61" s="170"/>
      <c r="D61" s="170"/>
      <c r="E61" s="170">
        <v>0</v>
      </c>
      <c r="F61" s="170"/>
      <c r="G61" s="170"/>
      <c r="H61" s="27">
        <f aca="true" t="shared" si="4" ref="H61:H74">((IF(E61&lt;40,0,IF(AND(E61&gt;=40,E61&lt;60),1,IF(AND(E61&gt;=60,E61&lt;70),2,IF(AND(E61&gt;=70,E61&lt;80),3,IF(AND(E61&gt;=80,E61&lt;90),4,IF(E61&gt;=90,5,0)))))))*B61)</f>
        <v>0</v>
      </c>
    </row>
    <row r="62" spans="1:8" ht="15">
      <c r="A62" s="26"/>
      <c r="B62" s="170">
        <v>0</v>
      </c>
      <c r="C62" s="170"/>
      <c r="D62" s="170"/>
      <c r="E62" s="170">
        <v>0</v>
      </c>
      <c r="F62" s="170"/>
      <c r="G62" s="170"/>
      <c r="H62" s="27">
        <f t="shared" si="4"/>
        <v>0</v>
      </c>
    </row>
    <row r="63" spans="1:8" ht="15">
      <c r="A63" s="26"/>
      <c r="B63" s="170">
        <v>0</v>
      </c>
      <c r="C63" s="170"/>
      <c r="D63" s="170"/>
      <c r="E63" s="170">
        <v>0</v>
      </c>
      <c r="F63" s="170"/>
      <c r="G63" s="170"/>
      <c r="H63" s="27">
        <f t="shared" si="4"/>
        <v>0</v>
      </c>
    </row>
    <row r="64" spans="1:8" ht="15">
      <c r="A64" s="26"/>
      <c r="B64" s="170">
        <v>0</v>
      </c>
      <c r="C64" s="170"/>
      <c r="D64" s="170"/>
      <c r="E64" s="170">
        <v>0</v>
      </c>
      <c r="F64" s="170"/>
      <c r="G64" s="170"/>
      <c r="H64" s="27">
        <f t="shared" si="4"/>
        <v>0</v>
      </c>
    </row>
    <row r="65" spans="1:8" ht="15">
      <c r="A65" s="26"/>
      <c r="B65" s="170">
        <v>0</v>
      </c>
      <c r="C65" s="170"/>
      <c r="D65" s="170"/>
      <c r="E65" s="170">
        <v>0</v>
      </c>
      <c r="F65" s="170"/>
      <c r="G65" s="170"/>
      <c r="H65" s="27">
        <f t="shared" si="4"/>
        <v>0</v>
      </c>
    </row>
    <row r="66" spans="1:8" ht="15">
      <c r="A66" s="26"/>
      <c r="B66" s="170">
        <v>0</v>
      </c>
      <c r="C66" s="170"/>
      <c r="D66" s="170"/>
      <c r="E66" s="170">
        <v>0</v>
      </c>
      <c r="F66" s="170"/>
      <c r="G66" s="170"/>
      <c r="H66" s="27">
        <f t="shared" si="4"/>
        <v>0</v>
      </c>
    </row>
    <row r="67" spans="1:8" ht="15">
      <c r="A67" s="26"/>
      <c r="B67" s="170">
        <v>0</v>
      </c>
      <c r="C67" s="170"/>
      <c r="D67" s="170"/>
      <c r="E67" s="170">
        <v>0</v>
      </c>
      <c r="F67" s="170"/>
      <c r="G67" s="170"/>
      <c r="H67" s="27">
        <f t="shared" si="4"/>
        <v>0</v>
      </c>
    </row>
    <row r="68" spans="1:8" ht="15">
      <c r="A68" s="26"/>
      <c r="B68" s="170">
        <v>0</v>
      </c>
      <c r="C68" s="170"/>
      <c r="D68" s="170"/>
      <c r="E68" s="170">
        <v>0</v>
      </c>
      <c r="F68" s="170"/>
      <c r="G68" s="170"/>
      <c r="H68" s="27">
        <f t="shared" si="4"/>
        <v>0</v>
      </c>
    </row>
    <row r="69" spans="1:8" ht="15">
      <c r="A69" s="26"/>
      <c r="B69" s="170">
        <v>0</v>
      </c>
      <c r="C69" s="170"/>
      <c r="D69" s="170"/>
      <c r="E69" s="170">
        <v>0</v>
      </c>
      <c r="F69" s="170"/>
      <c r="G69" s="170"/>
      <c r="H69" s="27">
        <f t="shared" si="4"/>
        <v>0</v>
      </c>
    </row>
    <row r="70" spans="1:8" ht="15">
      <c r="A70" s="26"/>
      <c r="B70" s="170">
        <v>0</v>
      </c>
      <c r="C70" s="170"/>
      <c r="D70" s="170"/>
      <c r="E70" s="170">
        <v>0</v>
      </c>
      <c r="F70" s="170"/>
      <c r="G70" s="170"/>
      <c r="H70" s="27">
        <f t="shared" si="4"/>
        <v>0</v>
      </c>
    </row>
    <row r="71" spans="1:8" ht="15">
      <c r="A71" s="26"/>
      <c r="B71" s="170">
        <v>0</v>
      </c>
      <c r="C71" s="170"/>
      <c r="D71" s="170"/>
      <c r="E71" s="170">
        <v>0</v>
      </c>
      <c r="F71" s="170"/>
      <c r="G71" s="170"/>
      <c r="H71" s="27">
        <f t="shared" si="4"/>
        <v>0</v>
      </c>
    </row>
    <row r="72" spans="1:8" ht="15">
      <c r="A72" s="26"/>
      <c r="B72" s="170">
        <v>0</v>
      </c>
      <c r="C72" s="170"/>
      <c r="D72" s="170"/>
      <c r="E72" s="170">
        <v>0</v>
      </c>
      <c r="F72" s="170"/>
      <c r="G72" s="170"/>
      <c r="H72" s="27">
        <f t="shared" si="4"/>
        <v>0</v>
      </c>
    </row>
    <row r="73" spans="1:8" ht="15">
      <c r="A73" s="26"/>
      <c r="B73" s="170">
        <v>0</v>
      </c>
      <c r="C73" s="170"/>
      <c r="D73" s="170"/>
      <c r="E73" s="170">
        <v>0</v>
      </c>
      <c r="F73" s="170"/>
      <c r="G73" s="170"/>
      <c r="H73" s="27">
        <f t="shared" si="4"/>
        <v>0</v>
      </c>
    </row>
    <row r="74" spans="1:8" ht="15">
      <c r="A74" s="52"/>
      <c r="B74" s="173">
        <v>0</v>
      </c>
      <c r="C74" s="173"/>
      <c r="D74" s="173"/>
      <c r="E74" s="173">
        <v>0</v>
      </c>
      <c r="F74" s="173"/>
      <c r="G74" s="173"/>
      <c r="H74" s="139">
        <f t="shared" si="4"/>
        <v>0</v>
      </c>
    </row>
    <row r="75" spans="1:8" ht="15.75">
      <c r="A75" s="33"/>
      <c r="B75" s="13"/>
      <c r="C75" s="9"/>
      <c r="D75" s="9"/>
      <c r="E75" s="9"/>
      <c r="F75" s="171" t="s">
        <v>86</v>
      </c>
      <c r="G75" s="171"/>
      <c r="H75" s="140" t="e">
        <f>SUM(H60:H74)/SUM(B60:D74)</f>
        <v>#DIV/0!</v>
      </c>
    </row>
    <row r="78" spans="1:8" ht="14.25">
      <c r="A78" s="19" t="s">
        <v>83</v>
      </c>
      <c r="B78" s="146" t="s">
        <v>84</v>
      </c>
      <c r="C78" s="146"/>
      <c r="D78" s="146"/>
      <c r="E78" s="146" t="s">
        <v>85</v>
      </c>
      <c r="F78" s="146"/>
      <c r="G78" s="146"/>
      <c r="H78" s="25" t="s">
        <v>19</v>
      </c>
    </row>
    <row r="79" spans="1:8" ht="15">
      <c r="A79" s="26"/>
      <c r="B79" s="169">
        <v>0</v>
      </c>
      <c r="C79" s="169"/>
      <c r="D79" s="169"/>
      <c r="E79" s="169">
        <v>0</v>
      </c>
      <c r="F79" s="169"/>
      <c r="G79" s="169"/>
      <c r="H79" s="27">
        <f>((IF(E79&lt;40,0,IF(AND(E79&gt;=40,E79&lt;60),1,IF(AND(E79&gt;=60,E79&lt;70),2,IF(AND(E79&gt;=70,E79&lt;80),3,IF(AND(E79&gt;=80,E79&lt;90),4,IF(E79&gt;=90,5,0)))))))*B79)</f>
        <v>0</v>
      </c>
    </row>
    <row r="80" spans="1:8" ht="15">
      <c r="A80" s="26"/>
      <c r="B80" s="170">
        <v>0</v>
      </c>
      <c r="C80" s="170"/>
      <c r="D80" s="170"/>
      <c r="E80" s="170">
        <v>0</v>
      </c>
      <c r="F80" s="170"/>
      <c r="G80" s="170"/>
      <c r="H80" s="27">
        <f aca="true" t="shared" si="5" ref="H80:H93">((IF(E80&lt;40,0,IF(AND(E80&gt;=40,E80&lt;60),1,IF(AND(E80&gt;=60,E80&lt;70),2,IF(AND(E80&gt;=70,E80&lt;80),3,IF(AND(E80&gt;=80,E80&lt;90),4,IF(E80&gt;=90,5,0)))))))*B80)</f>
        <v>0</v>
      </c>
    </row>
    <row r="81" spans="1:8" ht="15">
      <c r="A81" s="26"/>
      <c r="B81" s="170">
        <v>0</v>
      </c>
      <c r="C81" s="170"/>
      <c r="D81" s="170"/>
      <c r="E81" s="170">
        <v>0</v>
      </c>
      <c r="F81" s="170"/>
      <c r="G81" s="170"/>
      <c r="H81" s="27">
        <f t="shared" si="5"/>
        <v>0</v>
      </c>
    </row>
    <row r="82" spans="1:8" ht="15">
      <c r="A82" s="26"/>
      <c r="B82" s="170">
        <v>0</v>
      </c>
      <c r="C82" s="170"/>
      <c r="D82" s="170"/>
      <c r="E82" s="170">
        <v>0</v>
      </c>
      <c r="F82" s="170"/>
      <c r="G82" s="170"/>
      <c r="H82" s="27">
        <f t="shared" si="5"/>
        <v>0</v>
      </c>
    </row>
    <row r="83" spans="1:8" ht="15">
      <c r="A83" s="26"/>
      <c r="B83" s="170">
        <v>0</v>
      </c>
      <c r="C83" s="170"/>
      <c r="D83" s="170"/>
      <c r="E83" s="170">
        <v>0</v>
      </c>
      <c r="F83" s="170"/>
      <c r="G83" s="170"/>
      <c r="H83" s="27">
        <f t="shared" si="5"/>
        <v>0</v>
      </c>
    </row>
    <row r="84" spans="1:8" ht="15">
      <c r="A84" s="26"/>
      <c r="B84" s="170">
        <v>0</v>
      </c>
      <c r="C84" s="170"/>
      <c r="D84" s="170"/>
      <c r="E84" s="170">
        <v>0</v>
      </c>
      <c r="F84" s="170"/>
      <c r="G84" s="170"/>
      <c r="H84" s="27">
        <f t="shared" si="5"/>
        <v>0</v>
      </c>
    </row>
    <row r="85" spans="1:8" ht="15">
      <c r="A85" s="26"/>
      <c r="B85" s="170">
        <v>0</v>
      </c>
      <c r="C85" s="170"/>
      <c r="D85" s="170"/>
      <c r="E85" s="170">
        <v>0</v>
      </c>
      <c r="F85" s="170"/>
      <c r="G85" s="170"/>
      <c r="H85" s="27">
        <f t="shared" si="5"/>
        <v>0</v>
      </c>
    </row>
    <row r="86" spans="1:8" ht="15">
      <c r="A86" s="26"/>
      <c r="B86" s="170">
        <v>0</v>
      </c>
      <c r="C86" s="170"/>
      <c r="D86" s="170"/>
      <c r="E86" s="170">
        <v>0</v>
      </c>
      <c r="F86" s="170"/>
      <c r="G86" s="170"/>
      <c r="H86" s="27">
        <f t="shared" si="5"/>
        <v>0</v>
      </c>
    </row>
    <row r="87" spans="1:8" ht="15">
      <c r="A87" s="26"/>
      <c r="B87" s="170">
        <v>0</v>
      </c>
      <c r="C87" s="170"/>
      <c r="D87" s="170"/>
      <c r="E87" s="170">
        <v>0</v>
      </c>
      <c r="F87" s="170"/>
      <c r="G87" s="170"/>
      <c r="H87" s="27">
        <f t="shared" si="5"/>
        <v>0</v>
      </c>
    </row>
    <row r="88" spans="1:8" ht="15">
      <c r="A88" s="26"/>
      <c r="B88" s="170">
        <v>0</v>
      </c>
      <c r="C88" s="170"/>
      <c r="D88" s="170"/>
      <c r="E88" s="170">
        <v>0</v>
      </c>
      <c r="F88" s="170"/>
      <c r="G88" s="170"/>
      <c r="H88" s="27">
        <f t="shared" si="5"/>
        <v>0</v>
      </c>
    </row>
    <row r="89" spans="1:8" ht="15">
      <c r="A89" s="26"/>
      <c r="B89" s="170">
        <v>0</v>
      </c>
      <c r="C89" s="170"/>
      <c r="D89" s="170"/>
      <c r="E89" s="170">
        <v>0</v>
      </c>
      <c r="F89" s="170"/>
      <c r="G89" s="170"/>
      <c r="H89" s="27">
        <f t="shared" si="5"/>
        <v>0</v>
      </c>
    </row>
    <row r="90" spans="1:8" ht="15">
      <c r="A90" s="26"/>
      <c r="B90" s="170">
        <v>0</v>
      </c>
      <c r="C90" s="170"/>
      <c r="D90" s="170"/>
      <c r="E90" s="170">
        <v>0</v>
      </c>
      <c r="F90" s="170"/>
      <c r="G90" s="170"/>
      <c r="H90" s="27">
        <f t="shared" si="5"/>
        <v>0</v>
      </c>
    </row>
    <row r="91" spans="1:8" ht="15">
      <c r="A91" s="26"/>
      <c r="B91" s="170">
        <v>0</v>
      </c>
      <c r="C91" s="170"/>
      <c r="D91" s="170"/>
      <c r="E91" s="170">
        <v>0</v>
      </c>
      <c r="F91" s="170"/>
      <c r="G91" s="170"/>
      <c r="H91" s="27">
        <f t="shared" si="5"/>
        <v>0</v>
      </c>
    </row>
    <row r="92" spans="1:8" ht="15">
      <c r="A92" s="26"/>
      <c r="B92" s="170">
        <v>0</v>
      </c>
      <c r="C92" s="170"/>
      <c r="D92" s="170"/>
      <c r="E92" s="170">
        <v>0</v>
      </c>
      <c r="F92" s="170"/>
      <c r="G92" s="170"/>
      <c r="H92" s="27">
        <f t="shared" si="5"/>
        <v>0</v>
      </c>
    </row>
    <row r="93" spans="1:8" ht="15">
      <c r="A93" s="52"/>
      <c r="B93" s="173">
        <v>0</v>
      </c>
      <c r="C93" s="173"/>
      <c r="D93" s="173"/>
      <c r="E93" s="173">
        <v>0</v>
      </c>
      <c r="F93" s="173"/>
      <c r="G93" s="173"/>
      <c r="H93" s="139">
        <f t="shared" si="5"/>
        <v>0</v>
      </c>
    </row>
    <row r="94" spans="1:8" ht="15.75">
      <c r="A94" s="33"/>
      <c r="B94" s="13"/>
      <c r="C94" s="9"/>
      <c r="D94" s="9"/>
      <c r="E94" s="9"/>
      <c r="F94" s="171" t="s">
        <v>86</v>
      </c>
      <c r="G94" s="171"/>
      <c r="H94" s="140" t="e">
        <f>SUM(H79:H93)/SUM(B79:D93)</f>
        <v>#DIV/0!</v>
      </c>
    </row>
    <row r="98" spans="1:8" ht="14.25">
      <c r="A98" s="19" t="s">
        <v>83</v>
      </c>
      <c r="B98" s="146" t="s">
        <v>84</v>
      </c>
      <c r="C98" s="146"/>
      <c r="D98" s="146"/>
      <c r="E98" s="146" t="s">
        <v>85</v>
      </c>
      <c r="F98" s="146"/>
      <c r="G98" s="146"/>
      <c r="H98" s="25" t="s">
        <v>19</v>
      </c>
    </row>
    <row r="99" spans="1:8" ht="15">
      <c r="A99" s="26"/>
      <c r="B99" s="169">
        <v>0</v>
      </c>
      <c r="C99" s="169"/>
      <c r="D99" s="169"/>
      <c r="E99" s="169">
        <v>0</v>
      </c>
      <c r="F99" s="169"/>
      <c r="G99" s="169"/>
      <c r="H99" s="27">
        <f>((IF(E99&lt;40,0,IF(AND(E99&gt;=40,E99&lt;60),1,IF(AND(E99&gt;=60,E99&lt;70),2,IF(AND(E99&gt;=70,E99&lt;80),3,IF(AND(E99&gt;=80,E99&lt;90),4,IF(E99&gt;=90,5,0)))))))*B99)</f>
        <v>0</v>
      </c>
    </row>
    <row r="100" spans="1:8" ht="15">
      <c r="A100" s="26"/>
      <c r="B100" s="170">
        <v>0</v>
      </c>
      <c r="C100" s="170"/>
      <c r="D100" s="170"/>
      <c r="E100" s="170">
        <v>0</v>
      </c>
      <c r="F100" s="170"/>
      <c r="G100" s="170"/>
      <c r="H100" s="27">
        <f aca="true" t="shared" si="6" ref="H100:H113">((IF(E100&lt;40,0,IF(AND(E100&gt;=40,E100&lt;60),1,IF(AND(E100&gt;=60,E100&lt;70),2,IF(AND(E100&gt;=70,E100&lt;80),3,IF(AND(E100&gt;=80,E100&lt;90),4,IF(E100&gt;=90,5,0)))))))*B100)</f>
        <v>0</v>
      </c>
    </row>
    <row r="101" spans="1:8" ht="15">
      <c r="A101" s="26"/>
      <c r="B101" s="170">
        <v>0</v>
      </c>
      <c r="C101" s="170"/>
      <c r="D101" s="170"/>
      <c r="E101" s="170">
        <v>0</v>
      </c>
      <c r="F101" s="170"/>
      <c r="G101" s="170"/>
      <c r="H101" s="27">
        <f t="shared" si="6"/>
        <v>0</v>
      </c>
    </row>
    <row r="102" spans="1:8" ht="15">
      <c r="A102" s="26"/>
      <c r="B102" s="170">
        <v>0</v>
      </c>
      <c r="C102" s="170"/>
      <c r="D102" s="170"/>
      <c r="E102" s="170">
        <v>0</v>
      </c>
      <c r="F102" s="170"/>
      <c r="G102" s="170"/>
      <c r="H102" s="27">
        <f t="shared" si="6"/>
        <v>0</v>
      </c>
    </row>
    <row r="103" spans="1:8" ht="15">
      <c r="A103" s="26"/>
      <c r="B103" s="170">
        <v>0</v>
      </c>
      <c r="C103" s="170"/>
      <c r="D103" s="170"/>
      <c r="E103" s="170">
        <v>0</v>
      </c>
      <c r="F103" s="170"/>
      <c r="G103" s="170"/>
      <c r="H103" s="27">
        <f t="shared" si="6"/>
        <v>0</v>
      </c>
    </row>
    <row r="104" spans="1:8" ht="15">
      <c r="A104" s="26"/>
      <c r="B104" s="170">
        <v>0</v>
      </c>
      <c r="C104" s="170"/>
      <c r="D104" s="170"/>
      <c r="E104" s="170">
        <v>0</v>
      </c>
      <c r="F104" s="170"/>
      <c r="G104" s="170"/>
      <c r="H104" s="27">
        <f t="shared" si="6"/>
        <v>0</v>
      </c>
    </row>
    <row r="105" spans="1:8" ht="15">
      <c r="A105" s="26"/>
      <c r="B105" s="170">
        <v>0</v>
      </c>
      <c r="C105" s="170"/>
      <c r="D105" s="170"/>
      <c r="E105" s="170">
        <v>0</v>
      </c>
      <c r="F105" s="170"/>
      <c r="G105" s="170"/>
      <c r="H105" s="27">
        <f t="shared" si="6"/>
        <v>0</v>
      </c>
    </row>
    <row r="106" spans="1:8" ht="15">
      <c r="A106" s="26"/>
      <c r="B106" s="170">
        <v>0</v>
      </c>
      <c r="C106" s="170"/>
      <c r="D106" s="170"/>
      <c r="E106" s="170">
        <v>0</v>
      </c>
      <c r="F106" s="170"/>
      <c r="G106" s="170"/>
      <c r="H106" s="27">
        <f t="shared" si="6"/>
        <v>0</v>
      </c>
    </row>
    <row r="107" spans="1:8" ht="15">
      <c r="A107" s="26"/>
      <c r="B107" s="170">
        <v>0</v>
      </c>
      <c r="C107" s="170"/>
      <c r="D107" s="170"/>
      <c r="E107" s="170">
        <v>0</v>
      </c>
      <c r="F107" s="170"/>
      <c r="G107" s="170"/>
      <c r="H107" s="27">
        <f t="shared" si="6"/>
        <v>0</v>
      </c>
    </row>
    <row r="108" spans="1:8" ht="15">
      <c r="A108" s="26"/>
      <c r="B108" s="170">
        <v>0</v>
      </c>
      <c r="C108" s="170"/>
      <c r="D108" s="170"/>
      <c r="E108" s="170">
        <v>0</v>
      </c>
      <c r="F108" s="170"/>
      <c r="G108" s="170"/>
      <c r="H108" s="27">
        <f t="shared" si="6"/>
        <v>0</v>
      </c>
    </row>
    <row r="109" spans="1:8" ht="15">
      <c r="A109" s="26"/>
      <c r="B109" s="170">
        <v>0</v>
      </c>
      <c r="C109" s="170"/>
      <c r="D109" s="170"/>
      <c r="E109" s="170">
        <v>0</v>
      </c>
      <c r="F109" s="170"/>
      <c r="G109" s="170"/>
      <c r="H109" s="27">
        <f t="shared" si="6"/>
        <v>0</v>
      </c>
    </row>
    <row r="110" spans="1:8" ht="15">
      <c r="A110" s="26"/>
      <c r="B110" s="170">
        <v>0</v>
      </c>
      <c r="C110" s="170"/>
      <c r="D110" s="170"/>
      <c r="E110" s="170">
        <v>0</v>
      </c>
      <c r="F110" s="170"/>
      <c r="G110" s="170"/>
      <c r="H110" s="27">
        <f t="shared" si="6"/>
        <v>0</v>
      </c>
    </row>
    <row r="111" spans="1:8" ht="15">
      <c r="A111" s="26"/>
      <c r="B111" s="170">
        <v>0</v>
      </c>
      <c r="C111" s="170"/>
      <c r="D111" s="170"/>
      <c r="E111" s="170">
        <v>0</v>
      </c>
      <c r="F111" s="170"/>
      <c r="G111" s="170"/>
      <c r="H111" s="27">
        <f t="shared" si="6"/>
        <v>0</v>
      </c>
    </row>
    <row r="112" spans="1:8" ht="15">
      <c r="A112" s="26"/>
      <c r="B112" s="170">
        <v>0</v>
      </c>
      <c r="C112" s="170"/>
      <c r="D112" s="170"/>
      <c r="E112" s="170">
        <v>0</v>
      </c>
      <c r="F112" s="170"/>
      <c r="G112" s="170"/>
      <c r="H112" s="27">
        <f t="shared" si="6"/>
        <v>0</v>
      </c>
    </row>
    <row r="113" spans="1:8" ht="15">
      <c r="A113" s="52"/>
      <c r="B113" s="173">
        <v>0</v>
      </c>
      <c r="C113" s="173"/>
      <c r="D113" s="173"/>
      <c r="E113" s="173">
        <v>0</v>
      </c>
      <c r="F113" s="173"/>
      <c r="G113" s="173"/>
      <c r="H113" s="139">
        <f t="shared" si="6"/>
        <v>0</v>
      </c>
    </row>
    <row r="114" spans="1:8" ht="15.75">
      <c r="A114" s="33"/>
      <c r="B114" s="13"/>
      <c r="C114" s="9"/>
      <c r="D114" s="9"/>
      <c r="E114" s="9"/>
      <c r="F114" s="171" t="s">
        <v>86</v>
      </c>
      <c r="G114" s="171"/>
      <c r="H114" s="140" t="e">
        <f>SUM(H99:H113)/SUM(B99:D113)</f>
        <v>#DIV/0!</v>
      </c>
    </row>
    <row r="117" spans="1:8" ht="14.25">
      <c r="A117" s="19" t="s">
        <v>83</v>
      </c>
      <c r="B117" s="146" t="s">
        <v>84</v>
      </c>
      <c r="C117" s="146"/>
      <c r="D117" s="146"/>
      <c r="E117" s="146" t="s">
        <v>85</v>
      </c>
      <c r="F117" s="146"/>
      <c r="G117" s="146"/>
      <c r="H117" s="25" t="s">
        <v>19</v>
      </c>
    </row>
    <row r="118" spans="1:8" ht="15">
      <c r="A118" s="26"/>
      <c r="B118" s="169">
        <v>0</v>
      </c>
      <c r="C118" s="169"/>
      <c r="D118" s="169"/>
      <c r="E118" s="169">
        <v>0</v>
      </c>
      <c r="F118" s="169"/>
      <c r="G118" s="169"/>
      <c r="H118" s="27">
        <f>((IF(E118&lt;40,0,IF(AND(E118&gt;=40,E118&lt;60),1,IF(AND(E118&gt;=60,E118&lt;70),2,IF(AND(E118&gt;=70,E118&lt;80),3,IF(AND(E118&gt;=80,E118&lt;90),4,IF(E118&gt;=90,5,0)))))))*B118)</f>
        <v>0</v>
      </c>
    </row>
    <row r="119" spans="1:8" ht="15">
      <c r="A119" s="26"/>
      <c r="B119" s="170">
        <v>0</v>
      </c>
      <c r="C119" s="170"/>
      <c r="D119" s="170"/>
      <c r="E119" s="170">
        <v>0</v>
      </c>
      <c r="F119" s="170"/>
      <c r="G119" s="170"/>
      <c r="H119" s="27">
        <f aca="true" t="shared" si="7" ref="H119:H132">((IF(E119&lt;40,0,IF(AND(E119&gt;=40,E119&lt;60),1,IF(AND(E119&gt;=60,E119&lt;70),2,IF(AND(E119&gt;=70,E119&lt;80),3,IF(AND(E119&gt;=80,E119&lt;90),4,IF(E119&gt;=90,5,0)))))))*B119)</f>
        <v>0</v>
      </c>
    </row>
    <row r="120" spans="1:8" ht="15">
      <c r="A120" s="26"/>
      <c r="B120" s="170">
        <v>0</v>
      </c>
      <c r="C120" s="170"/>
      <c r="D120" s="170"/>
      <c r="E120" s="170">
        <v>0</v>
      </c>
      <c r="F120" s="170"/>
      <c r="G120" s="170"/>
      <c r="H120" s="27">
        <f t="shared" si="7"/>
        <v>0</v>
      </c>
    </row>
    <row r="121" spans="1:8" ht="15">
      <c r="A121" s="26"/>
      <c r="B121" s="170">
        <v>0</v>
      </c>
      <c r="C121" s="170"/>
      <c r="D121" s="170"/>
      <c r="E121" s="170">
        <v>0</v>
      </c>
      <c r="F121" s="170"/>
      <c r="G121" s="170"/>
      <c r="H121" s="27">
        <f t="shared" si="7"/>
        <v>0</v>
      </c>
    </row>
    <row r="122" spans="1:8" ht="15">
      <c r="A122" s="26"/>
      <c r="B122" s="170">
        <v>0</v>
      </c>
      <c r="C122" s="170"/>
      <c r="D122" s="170"/>
      <c r="E122" s="170">
        <v>0</v>
      </c>
      <c r="F122" s="170"/>
      <c r="G122" s="170"/>
      <c r="H122" s="27">
        <f t="shared" si="7"/>
        <v>0</v>
      </c>
    </row>
    <row r="123" spans="1:8" ht="15">
      <c r="A123" s="26"/>
      <c r="B123" s="170">
        <v>0</v>
      </c>
      <c r="C123" s="170"/>
      <c r="D123" s="170"/>
      <c r="E123" s="170">
        <v>0</v>
      </c>
      <c r="F123" s="170"/>
      <c r="G123" s="170"/>
      <c r="H123" s="27">
        <f t="shared" si="7"/>
        <v>0</v>
      </c>
    </row>
    <row r="124" spans="1:8" ht="15">
      <c r="A124" s="26"/>
      <c r="B124" s="170">
        <v>0</v>
      </c>
      <c r="C124" s="170"/>
      <c r="D124" s="170"/>
      <c r="E124" s="170">
        <v>0</v>
      </c>
      <c r="F124" s="170"/>
      <c r="G124" s="170"/>
      <c r="H124" s="27">
        <f t="shared" si="7"/>
        <v>0</v>
      </c>
    </row>
    <row r="125" spans="1:8" ht="15">
      <c r="A125" s="26"/>
      <c r="B125" s="170">
        <v>0</v>
      </c>
      <c r="C125" s="170"/>
      <c r="D125" s="170"/>
      <c r="E125" s="170">
        <v>0</v>
      </c>
      <c r="F125" s="170"/>
      <c r="G125" s="170"/>
      <c r="H125" s="27">
        <f t="shared" si="7"/>
        <v>0</v>
      </c>
    </row>
    <row r="126" spans="1:8" ht="15">
      <c r="A126" s="26"/>
      <c r="B126" s="170">
        <v>0</v>
      </c>
      <c r="C126" s="170"/>
      <c r="D126" s="170"/>
      <c r="E126" s="170">
        <v>0</v>
      </c>
      <c r="F126" s="170"/>
      <c r="G126" s="170"/>
      <c r="H126" s="27">
        <f t="shared" si="7"/>
        <v>0</v>
      </c>
    </row>
    <row r="127" spans="1:8" ht="15">
      <c r="A127" s="26"/>
      <c r="B127" s="170">
        <v>0</v>
      </c>
      <c r="C127" s="170"/>
      <c r="D127" s="170"/>
      <c r="E127" s="170">
        <v>0</v>
      </c>
      <c r="F127" s="170"/>
      <c r="G127" s="170"/>
      <c r="H127" s="27">
        <f t="shared" si="7"/>
        <v>0</v>
      </c>
    </row>
    <row r="128" spans="1:8" ht="15">
      <c r="A128" s="26"/>
      <c r="B128" s="170">
        <v>0</v>
      </c>
      <c r="C128" s="170"/>
      <c r="D128" s="170"/>
      <c r="E128" s="170">
        <v>0</v>
      </c>
      <c r="F128" s="170"/>
      <c r="G128" s="170"/>
      <c r="H128" s="27">
        <f t="shared" si="7"/>
        <v>0</v>
      </c>
    </row>
    <row r="129" spans="1:8" ht="15">
      <c r="A129" s="26"/>
      <c r="B129" s="170">
        <v>0</v>
      </c>
      <c r="C129" s="170"/>
      <c r="D129" s="170"/>
      <c r="E129" s="170">
        <v>0</v>
      </c>
      <c r="F129" s="170"/>
      <c r="G129" s="170"/>
      <c r="H129" s="27">
        <f t="shared" si="7"/>
        <v>0</v>
      </c>
    </row>
    <row r="130" spans="1:8" ht="15">
      <c r="A130" s="26"/>
      <c r="B130" s="170">
        <v>0</v>
      </c>
      <c r="C130" s="170"/>
      <c r="D130" s="170"/>
      <c r="E130" s="170">
        <v>0</v>
      </c>
      <c r="F130" s="170"/>
      <c r="G130" s="170"/>
      <c r="H130" s="27">
        <f t="shared" si="7"/>
        <v>0</v>
      </c>
    </row>
    <row r="131" spans="1:8" ht="15">
      <c r="A131" s="26"/>
      <c r="B131" s="170">
        <v>0</v>
      </c>
      <c r="C131" s="170"/>
      <c r="D131" s="170"/>
      <c r="E131" s="170">
        <v>0</v>
      </c>
      <c r="F131" s="170"/>
      <c r="G131" s="170"/>
      <c r="H131" s="27">
        <f t="shared" si="7"/>
        <v>0</v>
      </c>
    </row>
    <row r="132" spans="1:8" ht="15">
      <c r="A132" s="52"/>
      <c r="B132" s="173">
        <v>0</v>
      </c>
      <c r="C132" s="173"/>
      <c r="D132" s="173"/>
      <c r="E132" s="173">
        <v>0</v>
      </c>
      <c r="F132" s="173"/>
      <c r="G132" s="173"/>
      <c r="H132" s="139">
        <f t="shared" si="7"/>
        <v>0</v>
      </c>
    </row>
    <row r="133" spans="1:8" ht="15.75">
      <c r="A133" s="33"/>
      <c r="B133" s="13"/>
      <c r="C133" s="9"/>
      <c r="D133" s="9"/>
      <c r="E133" s="9"/>
      <c r="F133" s="171" t="s">
        <v>86</v>
      </c>
      <c r="G133" s="171"/>
      <c r="H133" s="140" t="e">
        <f>SUM(H118:H132)/SUM(B118:D132)</f>
        <v>#DIV/0!</v>
      </c>
    </row>
    <row r="136" spans="1:8" ht="14.25">
      <c r="A136" s="19" t="s">
        <v>83</v>
      </c>
      <c r="B136" s="146" t="s">
        <v>84</v>
      </c>
      <c r="C136" s="146"/>
      <c r="D136" s="146"/>
      <c r="E136" s="146" t="s">
        <v>85</v>
      </c>
      <c r="F136" s="146"/>
      <c r="G136" s="146"/>
      <c r="H136" s="25" t="s">
        <v>19</v>
      </c>
    </row>
    <row r="137" spans="1:8" ht="15">
      <c r="A137" s="26"/>
      <c r="B137" s="169">
        <v>0</v>
      </c>
      <c r="C137" s="169"/>
      <c r="D137" s="169"/>
      <c r="E137" s="169">
        <v>0</v>
      </c>
      <c r="F137" s="169"/>
      <c r="G137" s="169"/>
      <c r="H137" s="27">
        <f>((IF(E137&lt;40,0,IF(AND(E137&gt;=40,E137&lt;60),1,IF(AND(E137&gt;=60,E137&lt;70),2,IF(AND(E137&gt;=70,E137&lt;80),3,IF(AND(E137&gt;=80,E137&lt;90),4,IF(E137&gt;=90,5,0)))))))*B137)</f>
        <v>0</v>
      </c>
    </row>
    <row r="138" spans="1:8" ht="15">
      <c r="A138" s="26"/>
      <c r="B138" s="170">
        <v>0</v>
      </c>
      <c r="C138" s="170"/>
      <c r="D138" s="170"/>
      <c r="E138" s="170">
        <v>0</v>
      </c>
      <c r="F138" s="170"/>
      <c r="G138" s="170"/>
      <c r="H138" s="27">
        <f aca="true" t="shared" si="8" ref="H138:H151">((IF(E138&lt;40,0,IF(AND(E138&gt;=40,E138&lt;60),1,IF(AND(E138&gt;=60,E138&lt;70),2,IF(AND(E138&gt;=70,E138&lt;80),3,IF(AND(E138&gt;=80,E138&lt;90),4,IF(E138&gt;=90,5,0)))))))*B138)</f>
        <v>0</v>
      </c>
    </row>
    <row r="139" spans="1:8" ht="15">
      <c r="A139" s="26"/>
      <c r="B139" s="170">
        <v>0</v>
      </c>
      <c r="C139" s="170"/>
      <c r="D139" s="170"/>
      <c r="E139" s="170">
        <v>0</v>
      </c>
      <c r="F139" s="170"/>
      <c r="G139" s="170"/>
      <c r="H139" s="27">
        <f t="shared" si="8"/>
        <v>0</v>
      </c>
    </row>
    <row r="140" spans="1:8" ht="15">
      <c r="A140" s="26"/>
      <c r="B140" s="170">
        <v>0</v>
      </c>
      <c r="C140" s="170"/>
      <c r="D140" s="170"/>
      <c r="E140" s="170">
        <v>0</v>
      </c>
      <c r="F140" s="170"/>
      <c r="G140" s="170"/>
      <c r="H140" s="27">
        <f t="shared" si="8"/>
        <v>0</v>
      </c>
    </row>
    <row r="141" spans="1:8" ht="15">
      <c r="A141" s="26"/>
      <c r="B141" s="170">
        <v>0</v>
      </c>
      <c r="C141" s="170"/>
      <c r="D141" s="170"/>
      <c r="E141" s="170">
        <v>0</v>
      </c>
      <c r="F141" s="170"/>
      <c r="G141" s="170"/>
      <c r="H141" s="27">
        <f t="shared" si="8"/>
        <v>0</v>
      </c>
    </row>
    <row r="142" spans="1:8" ht="15">
      <c r="A142" s="26"/>
      <c r="B142" s="170">
        <v>0</v>
      </c>
      <c r="C142" s="170"/>
      <c r="D142" s="170"/>
      <c r="E142" s="170">
        <v>0</v>
      </c>
      <c r="F142" s="170"/>
      <c r="G142" s="170"/>
      <c r="H142" s="27">
        <f t="shared" si="8"/>
        <v>0</v>
      </c>
    </row>
    <row r="143" spans="1:8" ht="15">
      <c r="A143" s="26"/>
      <c r="B143" s="170">
        <v>0</v>
      </c>
      <c r="C143" s="170"/>
      <c r="D143" s="170"/>
      <c r="E143" s="170">
        <v>0</v>
      </c>
      <c r="F143" s="170"/>
      <c r="G143" s="170"/>
      <c r="H143" s="27">
        <f t="shared" si="8"/>
        <v>0</v>
      </c>
    </row>
    <row r="144" spans="1:8" ht="15">
      <c r="A144" s="26"/>
      <c r="B144" s="170">
        <v>0</v>
      </c>
      <c r="C144" s="170"/>
      <c r="D144" s="170"/>
      <c r="E144" s="170">
        <v>0</v>
      </c>
      <c r="F144" s="170"/>
      <c r="G144" s="170"/>
      <c r="H144" s="27">
        <f t="shared" si="8"/>
        <v>0</v>
      </c>
    </row>
    <row r="145" spans="1:8" ht="15">
      <c r="A145" s="26"/>
      <c r="B145" s="170">
        <v>0</v>
      </c>
      <c r="C145" s="170"/>
      <c r="D145" s="170"/>
      <c r="E145" s="170">
        <v>0</v>
      </c>
      <c r="F145" s="170"/>
      <c r="G145" s="170"/>
      <c r="H145" s="27">
        <f t="shared" si="8"/>
        <v>0</v>
      </c>
    </row>
    <row r="146" spans="1:8" ht="15">
      <c r="A146" s="26"/>
      <c r="B146" s="170">
        <v>0</v>
      </c>
      <c r="C146" s="170"/>
      <c r="D146" s="170"/>
      <c r="E146" s="170">
        <v>0</v>
      </c>
      <c r="F146" s="170"/>
      <c r="G146" s="170"/>
      <c r="H146" s="27">
        <f t="shared" si="8"/>
        <v>0</v>
      </c>
    </row>
    <row r="147" spans="1:8" ht="15">
      <c r="A147" s="26"/>
      <c r="B147" s="170">
        <v>0</v>
      </c>
      <c r="C147" s="170"/>
      <c r="D147" s="170"/>
      <c r="E147" s="170">
        <v>0</v>
      </c>
      <c r="F147" s="170"/>
      <c r="G147" s="170"/>
      <c r="H147" s="27">
        <f t="shared" si="8"/>
        <v>0</v>
      </c>
    </row>
    <row r="148" spans="1:8" ht="15">
      <c r="A148" s="26"/>
      <c r="B148" s="170">
        <v>0</v>
      </c>
      <c r="C148" s="170"/>
      <c r="D148" s="170"/>
      <c r="E148" s="170">
        <v>0</v>
      </c>
      <c r="F148" s="170"/>
      <c r="G148" s="170"/>
      <c r="H148" s="27">
        <f t="shared" si="8"/>
        <v>0</v>
      </c>
    </row>
    <row r="149" spans="1:8" ht="15">
      <c r="A149" s="26"/>
      <c r="B149" s="170">
        <v>0</v>
      </c>
      <c r="C149" s="170"/>
      <c r="D149" s="170"/>
      <c r="E149" s="170">
        <v>0</v>
      </c>
      <c r="F149" s="170"/>
      <c r="G149" s="170"/>
      <c r="H149" s="27">
        <f t="shared" si="8"/>
        <v>0</v>
      </c>
    </row>
    <row r="150" spans="1:8" ht="15">
      <c r="A150" s="26"/>
      <c r="B150" s="170">
        <v>0</v>
      </c>
      <c r="C150" s="170"/>
      <c r="D150" s="170"/>
      <c r="E150" s="170">
        <v>0</v>
      </c>
      <c r="F150" s="170"/>
      <c r="G150" s="170"/>
      <c r="H150" s="27">
        <f t="shared" si="8"/>
        <v>0</v>
      </c>
    </row>
    <row r="151" spans="1:8" ht="15">
      <c r="A151" s="52"/>
      <c r="B151" s="173">
        <v>0</v>
      </c>
      <c r="C151" s="173"/>
      <c r="D151" s="173"/>
      <c r="E151" s="173">
        <v>0</v>
      </c>
      <c r="F151" s="173"/>
      <c r="G151" s="173"/>
      <c r="H151" s="139">
        <f t="shared" si="8"/>
        <v>0</v>
      </c>
    </row>
    <row r="152" spans="1:8" ht="15.75">
      <c r="A152" s="33"/>
      <c r="B152" s="13"/>
      <c r="C152" s="9"/>
      <c r="D152" s="9"/>
      <c r="E152" s="9"/>
      <c r="F152" s="171" t="s">
        <v>86</v>
      </c>
      <c r="G152" s="171"/>
      <c r="H152" s="140" t="e">
        <f>SUM(H137:H151)/SUM(B137:D151)</f>
        <v>#DIV/0!</v>
      </c>
    </row>
    <row r="156" spans="1:8" ht="14.25">
      <c r="A156" s="19" t="s">
        <v>83</v>
      </c>
      <c r="B156" s="146" t="s">
        <v>84</v>
      </c>
      <c r="C156" s="146"/>
      <c r="D156" s="146"/>
      <c r="E156" s="146" t="s">
        <v>85</v>
      </c>
      <c r="F156" s="146"/>
      <c r="G156" s="146"/>
      <c r="H156" s="25" t="s">
        <v>19</v>
      </c>
    </row>
    <row r="157" spans="1:8" ht="15">
      <c r="A157" s="26"/>
      <c r="B157" s="169">
        <v>0</v>
      </c>
      <c r="C157" s="169"/>
      <c r="D157" s="169"/>
      <c r="E157" s="169">
        <v>0</v>
      </c>
      <c r="F157" s="169"/>
      <c r="G157" s="169"/>
      <c r="H157" s="27">
        <f>((IF(E157&lt;40,0,IF(AND(E157&gt;=40,E157&lt;60),1,IF(AND(E157&gt;=60,E157&lt;70),2,IF(AND(E157&gt;=70,E157&lt;80),3,IF(AND(E157&gt;=80,E157&lt;90),4,IF(E157&gt;=90,5,0)))))))*B157)</f>
        <v>0</v>
      </c>
    </row>
    <row r="158" spans="1:8" ht="15">
      <c r="A158" s="26"/>
      <c r="B158" s="170">
        <v>0</v>
      </c>
      <c r="C158" s="170"/>
      <c r="D158" s="170"/>
      <c r="E158" s="170">
        <v>0</v>
      </c>
      <c r="F158" s="170"/>
      <c r="G158" s="170"/>
      <c r="H158" s="27">
        <f aca="true" t="shared" si="9" ref="H158:H171">((IF(E158&lt;40,0,IF(AND(E158&gt;=40,E158&lt;60),1,IF(AND(E158&gt;=60,E158&lt;70),2,IF(AND(E158&gt;=70,E158&lt;80),3,IF(AND(E158&gt;=80,E158&lt;90),4,IF(E158&gt;=90,5,0)))))))*B158)</f>
        <v>0</v>
      </c>
    </row>
    <row r="159" spans="1:8" ht="15">
      <c r="A159" s="26"/>
      <c r="B159" s="170">
        <v>0</v>
      </c>
      <c r="C159" s="170"/>
      <c r="D159" s="170"/>
      <c r="E159" s="170">
        <v>0</v>
      </c>
      <c r="F159" s="170"/>
      <c r="G159" s="170"/>
      <c r="H159" s="27">
        <f t="shared" si="9"/>
        <v>0</v>
      </c>
    </row>
    <row r="160" spans="1:8" ht="15">
      <c r="A160" s="26"/>
      <c r="B160" s="170">
        <v>0</v>
      </c>
      <c r="C160" s="170"/>
      <c r="D160" s="170"/>
      <c r="E160" s="170">
        <v>0</v>
      </c>
      <c r="F160" s="170"/>
      <c r="G160" s="170"/>
      <c r="H160" s="27">
        <f t="shared" si="9"/>
        <v>0</v>
      </c>
    </row>
    <row r="161" spans="1:8" ht="15">
      <c r="A161" s="26"/>
      <c r="B161" s="170">
        <v>0</v>
      </c>
      <c r="C161" s="170"/>
      <c r="D161" s="170"/>
      <c r="E161" s="170">
        <v>0</v>
      </c>
      <c r="F161" s="170"/>
      <c r="G161" s="170"/>
      <c r="H161" s="27">
        <f t="shared" si="9"/>
        <v>0</v>
      </c>
    </row>
    <row r="162" spans="1:8" ht="15">
      <c r="A162" s="26"/>
      <c r="B162" s="170">
        <v>0</v>
      </c>
      <c r="C162" s="170"/>
      <c r="D162" s="170"/>
      <c r="E162" s="170">
        <v>0</v>
      </c>
      <c r="F162" s="170"/>
      <c r="G162" s="170"/>
      <c r="H162" s="27">
        <f t="shared" si="9"/>
        <v>0</v>
      </c>
    </row>
    <row r="163" spans="1:8" ht="15">
      <c r="A163" s="26"/>
      <c r="B163" s="170">
        <v>0</v>
      </c>
      <c r="C163" s="170"/>
      <c r="D163" s="170"/>
      <c r="E163" s="170">
        <v>0</v>
      </c>
      <c r="F163" s="170"/>
      <c r="G163" s="170"/>
      <c r="H163" s="27">
        <f t="shared" si="9"/>
        <v>0</v>
      </c>
    </row>
    <row r="164" spans="1:8" ht="15">
      <c r="A164" s="26"/>
      <c r="B164" s="170">
        <v>0</v>
      </c>
      <c r="C164" s="170"/>
      <c r="D164" s="170"/>
      <c r="E164" s="170">
        <v>0</v>
      </c>
      <c r="F164" s="170"/>
      <c r="G164" s="170"/>
      <c r="H164" s="27">
        <f t="shared" si="9"/>
        <v>0</v>
      </c>
    </row>
    <row r="165" spans="1:8" ht="15">
      <c r="A165" s="26"/>
      <c r="B165" s="170">
        <v>0</v>
      </c>
      <c r="C165" s="170"/>
      <c r="D165" s="170"/>
      <c r="E165" s="170">
        <v>0</v>
      </c>
      <c r="F165" s="170"/>
      <c r="G165" s="170"/>
      <c r="H165" s="27">
        <f t="shared" si="9"/>
        <v>0</v>
      </c>
    </row>
    <row r="166" spans="1:8" ht="15">
      <c r="A166" s="26"/>
      <c r="B166" s="170">
        <v>0</v>
      </c>
      <c r="C166" s="170"/>
      <c r="D166" s="170"/>
      <c r="E166" s="170">
        <v>0</v>
      </c>
      <c r="F166" s="170"/>
      <c r="G166" s="170"/>
      <c r="H166" s="27">
        <f t="shared" si="9"/>
        <v>0</v>
      </c>
    </row>
    <row r="167" spans="1:8" ht="15">
      <c r="A167" s="26"/>
      <c r="B167" s="170">
        <v>0</v>
      </c>
      <c r="C167" s="170"/>
      <c r="D167" s="170"/>
      <c r="E167" s="170">
        <v>0</v>
      </c>
      <c r="F167" s="170"/>
      <c r="G167" s="170"/>
      <c r="H167" s="27">
        <f t="shared" si="9"/>
        <v>0</v>
      </c>
    </row>
    <row r="168" spans="1:8" ht="15">
      <c r="A168" s="26"/>
      <c r="B168" s="170">
        <v>0</v>
      </c>
      <c r="C168" s="170"/>
      <c r="D168" s="170"/>
      <c r="E168" s="170">
        <v>0</v>
      </c>
      <c r="F168" s="170"/>
      <c r="G168" s="170"/>
      <c r="H168" s="27">
        <f t="shared" si="9"/>
        <v>0</v>
      </c>
    </row>
    <row r="169" spans="1:8" ht="15">
      <c r="A169" s="26"/>
      <c r="B169" s="170">
        <v>0</v>
      </c>
      <c r="C169" s="170"/>
      <c r="D169" s="170"/>
      <c r="E169" s="170">
        <v>0</v>
      </c>
      <c r="F169" s="170"/>
      <c r="G169" s="170"/>
      <c r="H169" s="27">
        <f t="shared" si="9"/>
        <v>0</v>
      </c>
    </row>
    <row r="170" spans="1:8" ht="15">
      <c r="A170" s="26"/>
      <c r="B170" s="170">
        <v>0</v>
      </c>
      <c r="C170" s="170"/>
      <c r="D170" s="170"/>
      <c r="E170" s="170">
        <v>0</v>
      </c>
      <c r="F170" s="170"/>
      <c r="G170" s="170"/>
      <c r="H170" s="27">
        <f t="shared" si="9"/>
        <v>0</v>
      </c>
    </row>
    <row r="171" spans="1:8" ht="15">
      <c r="A171" s="52"/>
      <c r="B171" s="173">
        <v>0</v>
      </c>
      <c r="C171" s="173"/>
      <c r="D171" s="173"/>
      <c r="E171" s="173">
        <v>0</v>
      </c>
      <c r="F171" s="173"/>
      <c r="G171" s="173"/>
      <c r="H171" s="139">
        <f t="shared" si="9"/>
        <v>0</v>
      </c>
    </row>
    <row r="172" spans="1:8" ht="15.75">
      <c r="A172" s="33"/>
      <c r="B172" s="13"/>
      <c r="C172" s="9"/>
      <c r="D172" s="9"/>
      <c r="E172" s="9"/>
      <c r="F172" s="171" t="s">
        <v>86</v>
      </c>
      <c r="G172" s="171"/>
      <c r="H172" s="140" t="e">
        <f>SUM(H157:H171)/SUM(B157:D171)</f>
        <v>#DIV/0!</v>
      </c>
    </row>
    <row r="175" spans="1:8" ht="14.25">
      <c r="A175" s="19" t="s">
        <v>83</v>
      </c>
      <c r="B175" s="146" t="s">
        <v>84</v>
      </c>
      <c r="C175" s="146"/>
      <c r="D175" s="146"/>
      <c r="E175" s="146" t="s">
        <v>85</v>
      </c>
      <c r="F175" s="146"/>
      <c r="G175" s="146"/>
      <c r="H175" s="25" t="s">
        <v>19</v>
      </c>
    </row>
    <row r="176" spans="1:8" ht="15">
      <c r="A176" s="26"/>
      <c r="B176" s="169">
        <v>0</v>
      </c>
      <c r="C176" s="169"/>
      <c r="D176" s="169"/>
      <c r="E176" s="169">
        <v>0</v>
      </c>
      <c r="F176" s="169"/>
      <c r="G176" s="169"/>
      <c r="H176" s="27">
        <f>((IF(E176&lt;40,0,IF(AND(E176&gt;=40,E176&lt;60),1,IF(AND(E176&gt;=60,E176&lt;70),2,IF(AND(E176&gt;=70,E176&lt;80),3,IF(AND(E176&gt;=80,E176&lt;90),4,IF(E176&gt;=90,5,0)))))))*B176)</f>
        <v>0</v>
      </c>
    </row>
    <row r="177" spans="1:8" ht="15">
      <c r="A177" s="26"/>
      <c r="B177" s="170">
        <v>0</v>
      </c>
      <c r="C177" s="170"/>
      <c r="D177" s="170"/>
      <c r="E177" s="170">
        <v>0</v>
      </c>
      <c r="F177" s="170"/>
      <c r="G177" s="170"/>
      <c r="H177" s="27">
        <f aca="true" t="shared" si="10" ref="H177:H190">((IF(E177&lt;40,0,IF(AND(E177&gt;=40,E177&lt;60),1,IF(AND(E177&gt;=60,E177&lt;70),2,IF(AND(E177&gt;=70,E177&lt;80),3,IF(AND(E177&gt;=80,E177&lt;90),4,IF(E177&gt;=90,5,0)))))))*B177)</f>
        <v>0</v>
      </c>
    </row>
    <row r="178" spans="1:8" ht="15">
      <c r="A178" s="26"/>
      <c r="B178" s="170">
        <v>0</v>
      </c>
      <c r="C178" s="170"/>
      <c r="D178" s="170"/>
      <c r="E178" s="170">
        <v>0</v>
      </c>
      <c r="F178" s="170"/>
      <c r="G178" s="170"/>
      <c r="H178" s="27">
        <f t="shared" si="10"/>
        <v>0</v>
      </c>
    </row>
    <row r="179" spans="1:8" ht="15">
      <c r="A179" s="26"/>
      <c r="B179" s="170">
        <v>0</v>
      </c>
      <c r="C179" s="170"/>
      <c r="D179" s="170"/>
      <c r="E179" s="170">
        <v>0</v>
      </c>
      <c r="F179" s="170"/>
      <c r="G179" s="170"/>
      <c r="H179" s="27">
        <f t="shared" si="10"/>
        <v>0</v>
      </c>
    </row>
    <row r="180" spans="1:8" ht="15">
      <c r="A180" s="26"/>
      <c r="B180" s="170">
        <v>0</v>
      </c>
      <c r="C180" s="170"/>
      <c r="D180" s="170"/>
      <c r="E180" s="170">
        <v>0</v>
      </c>
      <c r="F180" s="170"/>
      <c r="G180" s="170"/>
      <c r="H180" s="27">
        <f t="shared" si="10"/>
        <v>0</v>
      </c>
    </row>
    <row r="181" spans="1:8" ht="15">
      <c r="A181" s="26"/>
      <c r="B181" s="170">
        <v>0</v>
      </c>
      <c r="C181" s="170"/>
      <c r="D181" s="170"/>
      <c r="E181" s="170">
        <v>0</v>
      </c>
      <c r="F181" s="170"/>
      <c r="G181" s="170"/>
      <c r="H181" s="27">
        <f t="shared" si="10"/>
        <v>0</v>
      </c>
    </row>
    <row r="182" spans="1:8" ht="15">
      <c r="A182" s="26"/>
      <c r="B182" s="170">
        <v>0</v>
      </c>
      <c r="C182" s="170"/>
      <c r="D182" s="170"/>
      <c r="E182" s="170">
        <v>0</v>
      </c>
      <c r="F182" s="170"/>
      <c r="G182" s="170"/>
      <c r="H182" s="27">
        <f t="shared" si="10"/>
        <v>0</v>
      </c>
    </row>
    <row r="183" spans="1:8" ht="15">
      <c r="A183" s="26"/>
      <c r="B183" s="170">
        <v>0</v>
      </c>
      <c r="C183" s="170"/>
      <c r="D183" s="170"/>
      <c r="E183" s="170">
        <v>0</v>
      </c>
      <c r="F183" s="170"/>
      <c r="G183" s="170"/>
      <c r="H183" s="27">
        <f t="shared" si="10"/>
        <v>0</v>
      </c>
    </row>
    <row r="184" spans="1:8" ht="15">
      <c r="A184" s="26"/>
      <c r="B184" s="170">
        <v>0</v>
      </c>
      <c r="C184" s="170"/>
      <c r="D184" s="170"/>
      <c r="E184" s="170">
        <v>0</v>
      </c>
      <c r="F184" s="170"/>
      <c r="G184" s="170"/>
      <c r="H184" s="27">
        <f t="shared" si="10"/>
        <v>0</v>
      </c>
    </row>
    <row r="185" spans="1:8" ht="15">
      <c r="A185" s="26"/>
      <c r="B185" s="170">
        <v>0</v>
      </c>
      <c r="C185" s="170"/>
      <c r="D185" s="170"/>
      <c r="E185" s="170">
        <v>0</v>
      </c>
      <c r="F185" s="170"/>
      <c r="G185" s="170"/>
      <c r="H185" s="27">
        <f t="shared" si="10"/>
        <v>0</v>
      </c>
    </row>
    <row r="186" spans="1:8" ht="15">
      <c r="A186" s="26"/>
      <c r="B186" s="170">
        <v>0</v>
      </c>
      <c r="C186" s="170"/>
      <c r="D186" s="170"/>
      <c r="E186" s="170">
        <v>0</v>
      </c>
      <c r="F186" s="170"/>
      <c r="G186" s="170"/>
      <c r="H186" s="27">
        <f t="shared" si="10"/>
        <v>0</v>
      </c>
    </row>
    <row r="187" spans="1:8" ht="15">
      <c r="A187" s="26"/>
      <c r="B187" s="170">
        <v>0</v>
      </c>
      <c r="C187" s="170"/>
      <c r="D187" s="170"/>
      <c r="E187" s="170">
        <v>0</v>
      </c>
      <c r="F187" s="170"/>
      <c r="G187" s="170"/>
      <c r="H187" s="27">
        <f t="shared" si="10"/>
        <v>0</v>
      </c>
    </row>
    <row r="188" spans="1:8" ht="15">
      <c r="A188" s="26"/>
      <c r="B188" s="170">
        <v>0</v>
      </c>
      <c r="C188" s="170"/>
      <c r="D188" s="170"/>
      <c r="E188" s="170">
        <v>0</v>
      </c>
      <c r="F188" s="170"/>
      <c r="G188" s="170"/>
      <c r="H188" s="27">
        <f t="shared" si="10"/>
        <v>0</v>
      </c>
    </row>
    <row r="189" spans="1:8" ht="15">
      <c r="A189" s="26"/>
      <c r="B189" s="170">
        <v>0</v>
      </c>
      <c r="C189" s="170"/>
      <c r="D189" s="170"/>
      <c r="E189" s="170">
        <v>0</v>
      </c>
      <c r="F189" s="170"/>
      <c r="G189" s="170"/>
      <c r="H189" s="27">
        <f t="shared" si="10"/>
        <v>0</v>
      </c>
    </row>
    <row r="190" spans="1:8" ht="15">
      <c r="A190" s="52"/>
      <c r="B190" s="173">
        <v>0</v>
      </c>
      <c r="C190" s="173"/>
      <c r="D190" s="173"/>
      <c r="E190" s="173">
        <v>0</v>
      </c>
      <c r="F190" s="173"/>
      <c r="G190" s="173"/>
      <c r="H190" s="139">
        <f t="shared" si="10"/>
        <v>0</v>
      </c>
    </row>
    <row r="191" spans="1:8" ht="15.75">
      <c r="A191" s="33"/>
      <c r="B191" s="13"/>
      <c r="C191" s="9"/>
      <c r="D191" s="9"/>
      <c r="E191" s="9"/>
      <c r="F191" s="171" t="s">
        <v>86</v>
      </c>
      <c r="G191" s="171"/>
      <c r="H191" s="140" t="e">
        <f>SUM(H176:H190)/SUM(B176:D190)</f>
        <v>#DIV/0!</v>
      </c>
    </row>
    <row r="194" spans="1:8" ht="14.25">
      <c r="A194" s="19" t="s">
        <v>83</v>
      </c>
      <c r="B194" s="146" t="s">
        <v>84</v>
      </c>
      <c r="C194" s="146"/>
      <c r="D194" s="146"/>
      <c r="E194" s="146" t="s">
        <v>85</v>
      </c>
      <c r="F194" s="146"/>
      <c r="G194" s="146"/>
      <c r="H194" s="25" t="s">
        <v>19</v>
      </c>
    </row>
    <row r="195" spans="1:8" ht="15">
      <c r="A195" s="26"/>
      <c r="B195" s="169">
        <v>0</v>
      </c>
      <c r="C195" s="169"/>
      <c r="D195" s="169"/>
      <c r="E195" s="169">
        <v>0</v>
      </c>
      <c r="F195" s="169"/>
      <c r="G195" s="169"/>
      <c r="H195" s="27">
        <f>((IF(E195&lt;40,0,IF(AND(E195&gt;=40,E195&lt;60),1,IF(AND(E195&gt;=60,E195&lt;70),2,IF(AND(E195&gt;=70,E195&lt;80),3,IF(AND(E195&gt;=80,E195&lt;90),4,IF(E195&gt;=90,5,0)))))))*B195)</f>
        <v>0</v>
      </c>
    </row>
    <row r="196" spans="1:8" ht="15">
      <c r="A196" s="26"/>
      <c r="B196" s="170">
        <v>0</v>
      </c>
      <c r="C196" s="170"/>
      <c r="D196" s="170"/>
      <c r="E196" s="170">
        <v>0</v>
      </c>
      <c r="F196" s="170"/>
      <c r="G196" s="170"/>
      <c r="H196" s="27">
        <f aca="true" t="shared" si="11" ref="H196:H209">((IF(E196&lt;40,0,IF(AND(E196&gt;=40,E196&lt;60),1,IF(AND(E196&gt;=60,E196&lt;70),2,IF(AND(E196&gt;=70,E196&lt;80),3,IF(AND(E196&gt;=80,E196&lt;90),4,IF(E196&gt;=90,5,0)))))))*B196)</f>
        <v>0</v>
      </c>
    </row>
    <row r="197" spans="1:8" ht="15">
      <c r="A197" s="26"/>
      <c r="B197" s="170">
        <v>0</v>
      </c>
      <c r="C197" s="170"/>
      <c r="D197" s="170"/>
      <c r="E197" s="170">
        <v>0</v>
      </c>
      <c r="F197" s="170"/>
      <c r="G197" s="170"/>
      <c r="H197" s="27">
        <f t="shared" si="11"/>
        <v>0</v>
      </c>
    </row>
    <row r="198" spans="1:8" ht="15">
      <c r="A198" s="26"/>
      <c r="B198" s="170">
        <v>0</v>
      </c>
      <c r="C198" s="170"/>
      <c r="D198" s="170"/>
      <c r="E198" s="170">
        <v>0</v>
      </c>
      <c r="F198" s="170"/>
      <c r="G198" s="170"/>
      <c r="H198" s="27">
        <f t="shared" si="11"/>
        <v>0</v>
      </c>
    </row>
    <row r="199" spans="1:8" ht="15">
      <c r="A199" s="26"/>
      <c r="B199" s="170">
        <v>0</v>
      </c>
      <c r="C199" s="170"/>
      <c r="D199" s="170"/>
      <c r="E199" s="170">
        <v>0</v>
      </c>
      <c r="F199" s="170"/>
      <c r="G199" s="170"/>
      <c r="H199" s="27">
        <f t="shared" si="11"/>
        <v>0</v>
      </c>
    </row>
    <row r="200" spans="1:8" ht="15">
      <c r="A200" s="26"/>
      <c r="B200" s="170">
        <v>0</v>
      </c>
      <c r="C200" s="170"/>
      <c r="D200" s="170"/>
      <c r="E200" s="170">
        <v>0</v>
      </c>
      <c r="F200" s="170"/>
      <c r="G200" s="170"/>
      <c r="H200" s="27">
        <f t="shared" si="11"/>
        <v>0</v>
      </c>
    </row>
    <row r="201" spans="1:8" ht="15">
      <c r="A201" s="26"/>
      <c r="B201" s="170">
        <v>0</v>
      </c>
      <c r="C201" s="170"/>
      <c r="D201" s="170"/>
      <c r="E201" s="170">
        <v>0</v>
      </c>
      <c r="F201" s="170"/>
      <c r="G201" s="170"/>
      <c r="H201" s="27">
        <f t="shared" si="11"/>
        <v>0</v>
      </c>
    </row>
    <row r="202" spans="1:8" ht="15">
      <c r="A202" s="26"/>
      <c r="B202" s="170">
        <v>0</v>
      </c>
      <c r="C202" s="170"/>
      <c r="D202" s="170"/>
      <c r="E202" s="170">
        <v>0</v>
      </c>
      <c r="F202" s="170"/>
      <c r="G202" s="170"/>
      <c r="H202" s="27">
        <f t="shared" si="11"/>
        <v>0</v>
      </c>
    </row>
    <row r="203" spans="1:8" ht="15">
      <c r="A203" s="26"/>
      <c r="B203" s="170">
        <v>0</v>
      </c>
      <c r="C203" s="170"/>
      <c r="D203" s="170"/>
      <c r="E203" s="170">
        <v>0</v>
      </c>
      <c r="F203" s="170"/>
      <c r="G203" s="170"/>
      <c r="H203" s="27">
        <f t="shared" si="11"/>
        <v>0</v>
      </c>
    </row>
    <row r="204" spans="1:8" ht="15">
      <c r="A204" s="26"/>
      <c r="B204" s="170">
        <v>0</v>
      </c>
      <c r="C204" s="170"/>
      <c r="D204" s="170"/>
      <c r="E204" s="170">
        <v>0</v>
      </c>
      <c r="F204" s="170"/>
      <c r="G204" s="170"/>
      <c r="H204" s="27">
        <f t="shared" si="11"/>
        <v>0</v>
      </c>
    </row>
    <row r="205" spans="1:8" ht="15">
      <c r="A205" s="26"/>
      <c r="B205" s="170">
        <v>0</v>
      </c>
      <c r="C205" s="170"/>
      <c r="D205" s="170"/>
      <c r="E205" s="170">
        <v>0</v>
      </c>
      <c r="F205" s="170"/>
      <c r="G205" s="170"/>
      <c r="H205" s="27">
        <f t="shared" si="11"/>
        <v>0</v>
      </c>
    </row>
    <row r="206" spans="1:8" ht="15">
      <c r="A206" s="26"/>
      <c r="B206" s="170">
        <v>0</v>
      </c>
      <c r="C206" s="170"/>
      <c r="D206" s="170"/>
      <c r="E206" s="170">
        <v>0</v>
      </c>
      <c r="F206" s="170"/>
      <c r="G206" s="170"/>
      <c r="H206" s="27">
        <f t="shared" si="11"/>
        <v>0</v>
      </c>
    </row>
    <row r="207" spans="1:8" ht="15">
      <c r="A207" s="26"/>
      <c r="B207" s="170">
        <v>0</v>
      </c>
      <c r="C207" s="170"/>
      <c r="D207" s="170"/>
      <c r="E207" s="170">
        <v>0</v>
      </c>
      <c r="F207" s="170"/>
      <c r="G207" s="170"/>
      <c r="H207" s="27">
        <f t="shared" si="11"/>
        <v>0</v>
      </c>
    </row>
    <row r="208" spans="1:8" ht="15">
      <c r="A208" s="26"/>
      <c r="B208" s="170">
        <v>0</v>
      </c>
      <c r="C208" s="170"/>
      <c r="D208" s="170"/>
      <c r="E208" s="170">
        <v>0</v>
      </c>
      <c r="F208" s="170"/>
      <c r="G208" s="170"/>
      <c r="H208" s="27">
        <f t="shared" si="11"/>
        <v>0</v>
      </c>
    </row>
    <row r="209" spans="1:8" ht="15">
      <c r="A209" s="52"/>
      <c r="B209" s="173">
        <v>0</v>
      </c>
      <c r="C209" s="173"/>
      <c r="D209" s="173"/>
      <c r="E209" s="173">
        <v>0</v>
      </c>
      <c r="F209" s="173"/>
      <c r="G209" s="173"/>
      <c r="H209" s="139">
        <f t="shared" si="11"/>
        <v>0</v>
      </c>
    </row>
    <row r="210" spans="1:8" ht="15.75">
      <c r="A210" s="33"/>
      <c r="B210" s="13"/>
      <c r="C210" s="9"/>
      <c r="D210" s="9"/>
      <c r="E210" s="9"/>
      <c r="F210" s="171" t="s">
        <v>86</v>
      </c>
      <c r="G210" s="171"/>
      <c r="H210" s="140" t="e">
        <f>SUM(H195:H209)/SUM(B195:D209)</f>
        <v>#DIV/0!</v>
      </c>
    </row>
    <row r="213" spans="1:8" ht="14.25">
      <c r="A213" s="19" t="s">
        <v>83</v>
      </c>
      <c r="B213" s="146" t="s">
        <v>84</v>
      </c>
      <c r="C213" s="146"/>
      <c r="D213" s="146"/>
      <c r="E213" s="146" t="s">
        <v>85</v>
      </c>
      <c r="F213" s="146"/>
      <c r="G213" s="146"/>
      <c r="H213" s="25" t="s">
        <v>19</v>
      </c>
    </row>
    <row r="214" spans="1:8" ht="15">
      <c r="A214" s="26"/>
      <c r="B214" s="169">
        <v>0</v>
      </c>
      <c r="C214" s="169"/>
      <c r="D214" s="169"/>
      <c r="E214" s="169">
        <v>0</v>
      </c>
      <c r="F214" s="169"/>
      <c r="G214" s="169"/>
      <c r="H214" s="27">
        <f>((IF(E214&lt;40,0,IF(AND(E214&gt;=40,E214&lt;60),1,IF(AND(E214&gt;=60,E214&lt;70),2,IF(AND(E214&gt;=70,E214&lt;80),3,IF(AND(E214&gt;=80,E214&lt;90),4,IF(E214&gt;=90,5,0)))))))*B214)</f>
        <v>0</v>
      </c>
    </row>
    <row r="215" spans="1:8" ht="15">
      <c r="A215" s="26"/>
      <c r="B215" s="170">
        <v>0</v>
      </c>
      <c r="C215" s="170"/>
      <c r="D215" s="170"/>
      <c r="E215" s="170">
        <v>0</v>
      </c>
      <c r="F215" s="170"/>
      <c r="G215" s="170"/>
      <c r="H215" s="27">
        <f aca="true" t="shared" si="12" ref="H215:H228">((IF(E215&lt;40,0,IF(AND(E215&gt;=40,E215&lt;60),1,IF(AND(E215&gt;=60,E215&lt;70),2,IF(AND(E215&gt;=70,E215&lt;80),3,IF(AND(E215&gt;=80,E215&lt;90),4,IF(E215&gt;=90,5,0)))))))*B215)</f>
        <v>0</v>
      </c>
    </row>
    <row r="216" spans="1:8" ht="15">
      <c r="A216" s="26"/>
      <c r="B216" s="170">
        <v>0</v>
      </c>
      <c r="C216" s="170"/>
      <c r="D216" s="170"/>
      <c r="E216" s="170">
        <v>0</v>
      </c>
      <c r="F216" s="170"/>
      <c r="G216" s="170"/>
      <c r="H216" s="27">
        <f t="shared" si="12"/>
        <v>0</v>
      </c>
    </row>
    <row r="217" spans="1:8" ht="15">
      <c r="A217" s="26"/>
      <c r="B217" s="170">
        <v>0</v>
      </c>
      <c r="C217" s="170"/>
      <c r="D217" s="170"/>
      <c r="E217" s="170">
        <v>0</v>
      </c>
      <c r="F217" s="170"/>
      <c r="G217" s="170"/>
      <c r="H217" s="27">
        <f t="shared" si="12"/>
        <v>0</v>
      </c>
    </row>
    <row r="218" spans="1:8" ht="15">
      <c r="A218" s="26"/>
      <c r="B218" s="170">
        <v>0</v>
      </c>
      <c r="C218" s="170"/>
      <c r="D218" s="170"/>
      <c r="E218" s="170">
        <v>0</v>
      </c>
      <c r="F218" s="170"/>
      <c r="G218" s="170"/>
      <c r="H218" s="27">
        <f t="shared" si="12"/>
        <v>0</v>
      </c>
    </row>
    <row r="219" spans="1:8" ht="15">
      <c r="A219" s="26"/>
      <c r="B219" s="170">
        <v>0</v>
      </c>
      <c r="C219" s="170"/>
      <c r="D219" s="170"/>
      <c r="E219" s="170">
        <v>0</v>
      </c>
      <c r="F219" s="170"/>
      <c r="G219" s="170"/>
      <c r="H219" s="27">
        <f t="shared" si="12"/>
        <v>0</v>
      </c>
    </row>
    <row r="220" spans="1:8" ht="15">
      <c r="A220" s="26"/>
      <c r="B220" s="170">
        <v>0</v>
      </c>
      <c r="C220" s="170"/>
      <c r="D220" s="170"/>
      <c r="E220" s="170">
        <v>0</v>
      </c>
      <c r="F220" s="170"/>
      <c r="G220" s="170"/>
      <c r="H220" s="27">
        <f t="shared" si="12"/>
        <v>0</v>
      </c>
    </row>
    <row r="221" spans="1:8" ht="15">
      <c r="A221" s="26"/>
      <c r="B221" s="170">
        <v>0</v>
      </c>
      <c r="C221" s="170"/>
      <c r="D221" s="170"/>
      <c r="E221" s="170">
        <v>0</v>
      </c>
      <c r="F221" s="170"/>
      <c r="G221" s="170"/>
      <c r="H221" s="27">
        <f t="shared" si="12"/>
        <v>0</v>
      </c>
    </row>
    <row r="222" spans="1:8" ht="15">
      <c r="A222" s="26"/>
      <c r="B222" s="170">
        <v>0</v>
      </c>
      <c r="C222" s="170"/>
      <c r="D222" s="170"/>
      <c r="E222" s="170">
        <v>0</v>
      </c>
      <c r="F222" s="170"/>
      <c r="G222" s="170"/>
      <c r="H222" s="27">
        <f t="shared" si="12"/>
        <v>0</v>
      </c>
    </row>
    <row r="223" spans="1:8" ht="15">
      <c r="A223" s="26"/>
      <c r="B223" s="170">
        <v>0</v>
      </c>
      <c r="C223" s="170"/>
      <c r="D223" s="170"/>
      <c r="E223" s="170">
        <v>0</v>
      </c>
      <c r="F223" s="170"/>
      <c r="G223" s="170"/>
      <c r="H223" s="27">
        <f t="shared" si="12"/>
        <v>0</v>
      </c>
    </row>
    <row r="224" spans="1:8" ht="15">
      <c r="A224" s="26"/>
      <c r="B224" s="170">
        <v>0</v>
      </c>
      <c r="C224" s="170"/>
      <c r="D224" s="170"/>
      <c r="E224" s="170">
        <v>0</v>
      </c>
      <c r="F224" s="170"/>
      <c r="G224" s="170"/>
      <c r="H224" s="27">
        <f t="shared" si="12"/>
        <v>0</v>
      </c>
    </row>
    <row r="225" spans="1:8" ht="15">
      <c r="A225" s="26"/>
      <c r="B225" s="170">
        <v>0</v>
      </c>
      <c r="C225" s="170"/>
      <c r="D225" s="170"/>
      <c r="E225" s="170">
        <v>0</v>
      </c>
      <c r="F225" s="170"/>
      <c r="G225" s="170"/>
      <c r="H225" s="27">
        <f t="shared" si="12"/>
        <v>0</v>
      </c>
    </row>
    <row r="226" spans="1:8" ht="15">
      <c r="A226" s="26"/>
      <c r="B226" s="170">
        <v>0</v>
      </c>
      <c r="C226" s="170"/>
      <c r="D226" s="170"/>
      <c r="E226" s="170">
        <v>0</v>
      </c>
      <c r="F226" s="170"/>
      <c r="G226" s="170"/>
      <c r="H226" s="27">
        <f t="shared" si="12"/>
        <v>0</v>
      </c>
    </row>
    <row r="227" spans="1:8" ht="15">
      <c r="A227" s="26"/>
      <c r="B227" s="170">
        <v>0</v>
      </c>
      <c r="C227" s="170"/>
      <c r="D227" s="170"/>
      <c r="E227" s="170">
        <v>0</v>
      </c>
      <c r="F227" s="170"/>
      <c r="G227" s="170"/>
      <c r="H227" s="27">
        <f t="shared" si="12"/>
        <v>0</v>
      </c>
    </row>
    <row r="228" spans="1:8" ht="15">
      <c r="A228" s="52"/>
      <c r="B228" s="173">
        <v>0</v>
      </c>
      <c r="C228" s="173"/>
      <c r="D228" s="173"/>
      <c r="E228" s="173">
        <v>0</v>
      </c>
      <c r="F228" s="173"/>
      <c r="G228" s="173"/>
      <c r="H228" s="139">
        <f t="shared" si="12"/>
        <v>0</v>
      </c>
    </row>
    <row r="229" spans="1:8" ht="15.75">
      <c r="A229" s="33"/>
      <c r="B229" s="13"/>
      <c r="C229" s="9"/>
      <c r="D229" s="9"/>
      <c r="E229" s="9"/>
      <c r="F229" s="171" t="s">
        <v>86</v>
      </c>
      <c r="G229" s="171"/>
      <c r="H229" s="140" t="e">
        <f>SUM(H214:H228)/SUM(B214:D228)</f>
        <v>#DIV/0!</v>
      </c>
    </row>
    <row r="232" spans="1:8" ht="14.25">
      <c r="A232" s="19" t="s">
        <v>83</v>
      </c>
      <c r="B232" s="146" t="s">
        <v>84</v>
      </c>
      <c r="C232" s="146"/>
      <c r="D232" s="146"/>
      <c r="E232" s="146" t="s">
        <v>85</v>
      </c>
      <c r="F232" s="146"/>
      <c r="G232" s="146"/>
      <c r="H232" s="25" t="s">
        <v>19</v>
      </c>
    </row>
    <row r="233" spans="1:8" ht="15">
      <c r="A233" s="26"/>
      <c r="B233" s="169">
        <v>0</v>
      </c>
      <c r="C233" s="169"/>
      <c r="D233" s="169"/>
      <c r="E233" s="169">
        <v>0</v>
      </c>
      <c r="F233" s="169"/>
      <c r="G233" s="169"/>
      <c r="H233" s="27">
        <f>((IF(E233&lt;40,0,IF(AND(E233&gt;=40,E233&lt;60),1,IF(AND(E233&gt;=60,E233&lt;70),2,IF(AND(E233&gt;=70,E233&lt;80),3,IF(AND(E233&gt;=80,E233&lt;90),4,IF(E233&gt;=90,5,0)))))))*B233)</f>
        <v>0</v>
      </c>
    </row>
    <row r="234" spans="1:8" ht="15">
      <c r="A234" s="26"/>
      <c r="B234" s="170">
        <v>0</v>
      </c>
      <c r="C234" s="170"/>
      <c r="D234" s="170"/>
      <c r="E234" s="170">
        <v>0</v>
      </c>
      <c r="F234" s="170"/>
      <c r="G234" s="170"/>
      <c r="H234" s="27">
        <f aca="true" t="shared" si="13" ref="H234:H247">((IF(E234&lt;40,0,IF(AND(E234&gt;=40,E234&lt;60),1,IF(AND(E234&gt;=60,E234&lt;70),2,IF(AND(E234&gt;=70,E234&lt;80),3,IF(AND(E234&gt;=80,E234&lt;90),4,IF(E234&gt;=90,5,0)))))))*B234)</f>
        <v>0</v>
      </c>
    </row>
    <row r="235" spans="1:8" ht="15">
      <c r="A235" s="26"/>
      <c r="B235" s="170">
        <v>0</v>
      </c>
      <c r="C235" s="170"/>
      <c r="D235" s="170"/>
      <c r="E235" s="170">
        <v>0</v>
      </c>
      <c r="F235" s="170"/>
      <c r="G235" s="170"/>
      <c r="H235" s="27">
        <f t="shared" si="13"/>
        <v>0</v>
      </c>
    </row>
    <row r="236" spans="1:8" ht="15">
      <c r="A236" s="26"/>
      <c r="B236" s="170">
        <v>0</v>
      </c>
      <c r="C236" s="170"/>
      <c r="D236" s="170"/>
      <c r="E236" s="170">
        <v>0</v>
      </c>
      <c r="F236" s="170"/>
      <c r="G236" s="170"/>
      <c r="H236" s="27">
        <f t="shared" si="13"/>
        <v>0</v>
      </c>
    </row>
    <row r="237" spans="1:8" ht="15">
      <c r="A237" s="26"/>
      <c r="B237" s="170">
        <v>0</v>
      </c>
      <c r="C237" s="170"/>
      <c r="D237" s="170"/>
      <c r="E237" s="170">
        <v>0</v>
      </c>
      <c r="F237" s="170"/>
      <c r="G237" s="170"/>
      <c r="H237" s="27">
        <f t="shared" si="13"/>
        <v>0</v>
      </c>
    </row>
    <row r="238" spans="1:8" ht="15">
      <c r="A238" s="26"/>
      <c r="B238" s="170">
        <v>0</v>
      </c>
      <c r="C238" s="170"/>
      <c r="D238" s="170"/>
      <c r="E238" s="170">
        <v>0</v>
      </c>
      <c r="F238" s="170"/>
      <c r="G238" s="170"/>
      <c r="H238" s="27">
        <f t="shared" si="13"/>
        <v>0</v>
      </c>
    </row>
    <row r="239" spans="1:8" ht="15">
      <c r="A239" s="26"/>
      <c r="B239" s="170">
        <v>0</v>
      </c>
      <c r="C239" s="170"/>
      <c r="D239" s="170"/>
      <c r="E239" s="170">
        <v>0</v>
      </c>
      <c r="F239" s="170"/>
      <c r="G239" s="170"/>
      <c r="H239" s="27">
        <f t="shared" si="13"/>
        <v>0</v>
      </c>
    </row>
    <row r="240" spans="1:8" ht="15">
      <c r="A240" s="26"/>
      <c r="B240" s="170">
        <v>0</v>
      </c>
      <c r="C240" s="170"/>
      <c r="D240" s="170"/>
      <c r="E240" s="170">
        <v>0</v>
      </c>
      <c r="F240" s="170"/>
      <c r="G240" s="170"/>
      <c r="H240" s="27">
        <f t="shared" si="13"/>
        <v>0</v>
      </c>
    </row>
    <row r="241" spans="1:8" ht="15">
      <c r="A241" s="26"/>
      <c r="B241" s="170">
        <v>0</v>
      </c>
      <c r="C241" s="170"/>
      <c r="D241" s="170"/>
      <c r="E241" s="170">
        <v>0</v>
      </c>
      <c r="F241" s="170"/>
      <c r="G241" s="170"/>
      <c r="H241" s="27">
        <f t="shared" si="13"/>
        <v>0</v>
      </c>
    </row>
    <row r="242" spans="1:8" ht="15">
      <c r="A242" s="26"/>
      <c r="B242" s="170">
        <v>0</v>
      </c>
      <c r="C242" s="170"/>
      <c r="D242" s="170"/>
      <c r="E242" s="170">
        <v>0</v>
      </c>
      <c r="F242" s="170"/>
      <c r="G242" s="170"/>
      <c r="H242" s="27">
        <f t="shared" si="13"/>
        <v>0</v>
      </c>
    </row>
    <row r="243" spans="1:8" ht="15">
      <c r="A243" s="26"/>
      <c r="B243" s="170">
        <v>0</v>
      </c>
      <c r="C243" s="170"/>
      <c r="D243" s="170"/>
      <c r="E243" s="170">
        <v>0</v>
      </c>
      <c r="F243" s="170"/>
      <c r="G243" s="170"/>
      <c r="H243" s="27">
        <f t="shared" si="13"/>
        <v>0</v>
      </c>
    </row>
    <row r="244" spans="1:8" ht="15">
      <c r="A244" s="26"/>
      <c r="B244" s="170">
        <v>0</v>
      </c>
      <c r="C244" s="170"/>
      <c r="D244" s="170"/>
      <c r="E244" s="170">
        <v>0</v>
      </c>
      <c r="F244" s="170"/>
      <c r="G244" s="170"/>
      <c r="H244" s="27">
        <f t="shared" si="13"/>
        <v>0</v>
      </c>
    </row>
    <row r="245" spans="1:8" ht="15">
      <c r="A245" s="26"/>
      <c r="B245" s="170">
        <v>0</v>
      </c>
      <c r="C245" s="170"/>
      <c r="D245" s="170"/>
      <c r="E245" s="170">
        <v>0</v>
      </c>
      <c r="F245" s="170"/>
      <c r="G245" s="170"/>
      <c r="H245" s="27">
        <f t="shared" si="13"/>
        <v>0</v>
      </c>
    </row>
    <row r="246" spans="1:8" ht="15">
      <c r="A246" s="26"/>
      <c r="B246" s="170">
        <v>0</v>
      </c>
      <c r="C246" s="170"/>
      <c r="D246" s="170"/>
      <c r="E246" s="170">
        <v>0</v>
      </c>
      <c r="F246" s="170"/>
      <c r="G246" s="170"/>
      <c r="H246" s="27">
        <f t="shared" si="13"/>
        <v>0</v>
      </c>
    </row>
    <row r="247" spans="1:8" ht="15">
      <c r="A247" s="52"/>
      <c r="B247" s="173">
        <v>0</v>
      </c>
      <c r="C247" s="173"/>
      <c r="D247" s="173"/>
      <c r="E247" s="173">
        <v>0</v>
      </c>
      <c r="F247" s="173"/>
      <c r="G247" s="173"/>
      <c r="H247" s="139">
        <f t="shared" si="13"/>
        <v>0</v>
      </c>
    </row>
    <row r="248" spans="1:8" ht="15.75">
      <c r="A248" s="33"/>
      <c r="B248" s="13"/>
      <c r="C248" s="9"/>
      <c r="D248" s="9"/>
      <c r="E248" s="9"/>
      <c r="F248" s="171" t="s">
        <v>86</v>
      </c>
      <c r="G248" s="171"/>
      <c r="H248" s="140" t="e">
        <f>SUM(H233:H247)/SUM(B233:D247)</f>
        <v>#DIV/0!</v>
      </c>
    </row>
    <row r="252" spans="1:8" ht="14.25">
      <c r="A252" s="19" t="s">
        <v>83</v>
      </c>
      <c r="B252" s="146" t="s">
        <v>84</v>
      </c>
      <c r="C252" s="146"/>
      <c r="D252" s="146"/>
      <c r="E252" s="146" t="s">
        <v>85</v>
      </c>
      <c r="F252" s="146"/>
      <c r="G252" s="146"/>
      <c r="H252" s="25" t="s">
        <v>19</v>
      </c>
    </row>
    <row r="253" spans="1:8" ht="15">
      <c r="A253" s="26"/>
      <c r="B253" s="169">
        <v>0</v>
      </c>
      <c r="C253" s="169"/>
      <c r="D253" s="169"/>
      <c r="E253" s="169">
        <v>0</v>
      </c>
      <c r="F253" s="169"/>
      <c r="G253" s="169"/>
      <c r="H253" s="27">
        <f>((IF(E253&lt;40,0,IF(AND(E253&gt;=40,E253&lt;60),1,IF(AND(E253&gt;=60,E253&lt;70),2,IF(AND(E253&gt;=70,E253&lt;80),3,IF(AND(E253&gt;=80,E253&lt;90),4,IF(E253&gt;=90,5,0)))))))*B253)</f>
        <v>0</v>
      </c>
    </row>
    <row r="254" spans="1:8" ht="15">
      <c r="A254" s="26"/>
      <c r="B254" s="170">
        <v>0</v>
      </c>
      <c r="C254" s="170"/>
      <c r="D254" s="170"/>
      <c r="E254" s="170">
        <v>0</v>
      </c>
      <c r="F254" s="170"/>
      <c r="G254" s="170"/>
      <c r="H254" s="27">
        <f aca="true" t="shared" si="14" ref="H254:H267">((IF(E254&lt;40,0,IF(AND(E254&gt;=40,E254&lt;60),1,IF(AND(E254&gt;=60,E254&lt;70),2,IF(AND(E254&gt;=70,E254&lt;80),3,IF(AND(E254&gt;=80,E254&lt;90),4,IF(E254&gt;=90,5,0)))))))*B254)</f>
        <v>0</v>
      </c>
    </row>
    <row r="255" spans="1:8" ht="15">
      <c r="A255" s="26"/>
      <c r="B255" s="170">
        <v>0</v>
      </c>
      <c r="C255" s="170"/>
      <c r="D255" s="170"/>
      <c r="E255" s="170">
        <v>0</v>
      </c>
      <c r="F255" s="170"/>
      <c r="G255" s="170"/>
      <c r="H255" s="27">
        <f t="shared" si="14"/>
        <v>0</v>
      </c>
    </row>
    <row r="256" spans="1:8" ht="15">
      <c r="A256" s="26"/>
      <c r="B256" s="170">
        <v>0</v>
      </c>
      <c r="C256" s="170"/>
      <c r="D256" s="170"/>
      <c r="E256" s="170">
        <v>0</v>
      </c>
      <c r="F256" s="170"/>
      <c r="G256" s="170"/>
      <c r="H256" s="27">
        <f t="shared" si="14"/>
        <v>0</v>
      </c>
    </row>
    <row r="257" spans="1:8" ht="15">
      <c r="A257" s="26"/>
      <c r="B257" s="170">
        <v>0</v>
      </c>
      <c r="C257" s="170"/>
      <c r="D257" s="170"/>
      <c r="E257" s="170">
        <v>0</v>
      </c>
      <c r="F257" s="170"/>
      <c r="G257" s="170"/>
      <c r="H257" s="27">
        <f t="shared" si="14"/>
        <v>0</v>
      </c>
    </row>
    <row r="258" spans="1:8" ht="15">
      <c r="A258" s="26"/>
      <c r="B258" s="170">
        <v>0</v>
      </c>
      <c r="C258" s="170"/>
      <c r="D258" s="170"/>
      <c r="E258" s="170">
        <v>0</v>
      </c>
      <c r="F258" s="170"/>
      <c r="G258" s="170"/>
      <c r="H258" s="27">
        <f t="shared" si="14"/>
        <v>0</v>
      </c>
    </row>
    <row r="259" spans="1:8" ht="15">
      <c r="A259" s="26"/>
      <c r="B259" s="170">
        <v>0</v>
      </c>
      <c r="C259" s="170"/>
      <c r="D259" s="170"/>
      <c r="E259" s="170">
        <v>0</v>
      </c>
      <c r="F259" s="170"/>
      <c r="G259" s="170"/>
      <c r="H259" s="27">
        <f t="shared" si="14"/>
        <v>0</v>
      </c>
    </row>
    <row r="260" spans="1:8" ht="15">
      <c r="A260" s="26"/>
      <c r="B260" s="170">
        <v>0</v>
      </c>
      <c r="C260" s="170"/>
      <c r="D260" s="170"/>
      <c r="E260" s="170">
        <v>0</v>
      </c>
      <c r="F260" s="170"/>
      <c r="G260" s="170"/>
      <c r="H260" s="27">
        <f t="shared" si="14"/>
        <v>0</v>
      </c>
    </row>
    <row r="261" spans="1:8" ht="15">
      <c r="A261" s="26"/>
      <c r="B261" s="170">
        <v>0</v>
      </c>
      <c r="C261" s="170"/>
      <c r="D261" s="170"/>
      <c r="E261" s="170">
        <v>0</v>
      </c>
      <c r="F261" s="170"/>
      <c r="G261" s="170"/>
      <c r="H261" s="27">
        <f t="shared" si="14"/>
        <v>0</v>
      </c>
    </row>
    <row r="262" spans="1:8" ht="15">
      <c r="A262" s="26"/>
      <c r="B262" s="170">
        <v>0</v>
      </c>
      <c r="C262" s="170"/>
      <c r="D262" s="170"/>
      <c r="E262" s="170">
        <v>0</v>
      </c>
      <c r="F262" s="170"/>
      <c r="G262" s="170"/>
      <c r="H262" s="27">
        <f t="shared" si="14"/>
        <v>0</v>
      </c>
    </row>
    <row r="263" spans="1:8" ht="15">
      <c r="A263" s="26"/>
      <c r="B263" s="170">
        <v>0</v>
      </c>
      <c r="C263" s="170"/>
      <c r="D263" s="170"/>
      <c r="E263" s="170">
        <v>0</v>
      </c>
      <c r="F263" s="170"/>
      <c r="G263" s="170"/>
      <c r="H263" s="27">
        <f t="shared" si="14"/>
        <v>0</v>
      </c>
    </row>
    <row r="264" spans="1:8" ht="15">
      <c r="A264" s="26"/>
      <c r="B264" s="170">
        <v>0</v>
      </c>
      <c r="C264" s="170"/>
      <c r="D264" s="170"/>
      <c r="E264" s="170">
        <v>0</v>
      </c>
      <c r="F264" s="170"/>
      <c r="G264" s="170"/>
      <c r="H264" s="27">
        <f t="shared" si="14"/>
        <v>0</v>
      </c>
    </row>
    <row r="265" spans="1:8" ht="15">
      <c r="A265" s="26"/>
      <c r="B265" s="170">
        <v>0</v>
      </c>
      <c r="C265" s="170"/>
      <c r="D265" s="170"/>
      <c r="E265" s="170">
        <v>0</v>
      </c>
      <c r="F265" s="170"/>
      <c r="G265" s="170"/>
      <c r="H265" s="27">
        <f t="shared" si="14"/>
        <v>0</v>
      </c>
    </row>
    <row r="266" spans="1:8" ht="15">
      <c r="A266" s="26"/>
      <c r="B266" s="170">
        <v>0</v>
      </c>
      <c r="C266" s="170"/>
      <c r="D266" s="170"/>
      <c r="E266" s="170">
        <v>0</v>
      </c>
      <c r="F266" s="170"/>
      <c r="G266" s="170"/>
      <c r="H266" s="27">
        <f t="shared" si="14"/>
        <v>0</v>
      </c>
    </row>
    <row r="267" spans="1:8" ht="15">
      <c r="A267" s="52"/>
      <c r="B267" s="173">
        <v>0</v>
      </c>
      <c r="C267" s="173"/>
      <c r="D267" s="173"/>
      <c r="E267" s="173">
        <v>0</v>
      </c>
      <c r="F267" s="173"/>
      <c r="G267" s="173"/>
      <c r="H267" s="139">
        <f t="shared" si="14"/>
        <v>0</v>
      </c>
    </row>
    <row r="268" spans="1:8" ht="15.75">
      <c r="A268" s="33"/>
      <c r="B268" s="13"/>
      <c r="C268" s="9"/>
      <c r="D268" s="9"/>
      <c r="E268" s="9"/>
      <c r="F268" s="171" t="s">
        <v>86</v>
      </c>
      <c r="G268" s="171"/>
      <c r="H268" s="140" t="e">
        <f>SUM(H253:H267)/SUM(B253:D267)</f>
        <v>#DIV/0!</v>
      </c>
    </row>
    <row r="271" spans="1:8" ht="14.25">
      <c r="A271" s="19" t="s">
        <v>83</v>
      </c>
      <c r="B271" s="146" t="s">
        <v>84</v>
      </c>
      <c r="C271" s="146"/>
      <c r="D271" s="146"/>
      <c r="E271" s="146" t="s">
        <v>85</v>
      </c>
      <c r="F271" s="146"/>
      <c r="G271" s="146"/>
      <c r="H271" s="25" t="s">
        <v>19</v>
      </c>
    </row>
    <row r="272" spans="1:8" ht="15">
      <c r="A272" s="26"/>
      <c r="B272" s="169">
        <v>0</v>
      </c>
      <c r="C272" s="169"/>
      <c r="D272" s="169"/>
      <c r="E272" s="169">
        <v>0</v>
      </c>
      <c r="F272" s="169"/>
      <c r="G272" s="169"/>
      <c r="H272" s="27">
        <f>((IF(E272&lt;40,0,IF(AND(E272&gt;=40,E272&lt;60),1,IF(AND(E272&gt;=60,E272&lt;70),2,IF(AND(E272&gt;=70,E272&lt;80),3,IF(AND(E272&gt;=80,E272&lt;90),4,IF(E272&gt;=90,5,0)))))))*B272)</f>
        <v>0</v>
      </c>
    </row>
    <row r="273" spans="1:8" ht="15">
      <c r="A273" s="26"/>
      <c r="B273" s="170">
        <v>0</v>
      </c>
      <c r="C273" s="170"/>
      <c r="D273" s="170"/>
      <c r="E273" s="170">
        <v>0</v>
      </c>
      <c r="F273" s="170"/>
      <c r="G273" s="170"/>
      <c r="H273" s="27">
        <f aca="true" t="shared" si="15" ref="H273:H286">((IF(E273&lt;40,0,IF(AND(E273&gt;=40,E273&lt;60),1,IF(AND(E273&gt;=60,E273&lt;70),2,IF(AND(E273&gt;=70,E273&lt;80),3,IF(AND(E273&gt;=80,E273&lt;90),4,IF(E273&gt;=90,5,0)))))))*B273)</f>
        <v>0</v>
      </c>
    </row>
    <row r="274" spans="1:8" ht="15">
      <c r="A274" s="26"/>
      <c r="B274" s="170">
        <v>0</v>
      </c>
      <c r="C274" s="170"/>
      <c r="D274" s="170"/>
      <c r="E274" s="170">
        <v>0</v>
      </c>
      <c r="F274" s="170"/>
      <c r="G274" s="170"/>
      <c r="H274" s="27">
        <f t="shared" si="15"/>
        <v>0</v>
      </c>
    </row>
    <row r="275" spans="1:8" ht="15">
      <c r="A275" s="26"/>
      <c r="B275" s="170">
        <v>0</v>
      </c>
      <c r="C275" s="170"/>
      <c r="D275" s="170"/>
      <c r="E275" s="170">
        <v>0</v>
      </c>
      <c r="F275" s="170"/>
      <c r="G275" s="170"/>
      <c r="H275" s="27">
        <f t="shared" si="15"/>
        <v>0</v>
      </c>
    </row>
    <row r="276" spans="1:8" ht="15">
      <c r="A276" s="26"/>
      <c r="B276" s="170">
        <v>0</v>
      </c>
      <c r="C276" s="170"/>
      <c r="D276" s="170"/>
      <c r="E276" s="170">
        <v>0</v>
      </c>
      <c r="F276" s="170"/>
      <c r="G276" s="170"/>
      <c r="H276" s="27">
        <f t="shared" si="15"/>
        <v>0</v>
      </c>
    </row>
    <row r="277" spans="1:8" ht="15">
      <c r="A277" s="26"/>
      <c r="B277" s="170">
        <v>0</v>
      </c>
      <c r="C277" s="170"/>
      <c r="D277" s="170"/>
      <c r="E277" s="170">
        <v>0</v>
      </c>
      <c r="F277" s="170"/>
      <c r="G277" s="170"/>
      <c r="H277" s="27">
        <f t="shared" si="15"/>
        <v>0</v>
      </c>
    </row>
    <row r="278" spans="1:8" ht="15">
      <c r="A278" s="26"/>
      <c r="B278" s="170">
        <v>0</v>
      </c>
      <c r="C278" s="170"/>
      <c r="D278" s="170"/>
      <c r="E278" s="170">
        <v>0</v>
      </c>
      <c r="F278" s="170"/>
      <c r="G278" s="170"/>
      <c r="H278" s="27">
        <f t="shared" si="15"/>
        <v>0</v>
      </c>
    </row>
    <row r="279" spans="1:8" ht="15">
      <c r="A279" s="26"/>
      <c r="B279" s="170">
        <v>0</v>
      </c>
      <c r="C279" s="170"/>
      <c r="D279" s="170"/>
      <c r="E279" s="170">
        <v>0</v>
      </c>
      <c r="F279" s="170"/>
      <c r="G279" s="170"/>
      <c r="H279" s="27">
        <f t="shared" si="15"/>
        <v>0</v>
      </c>
    </row>
    <row r="280" spans="1:8" ht="15">
      <c r="A280" s="26"/>
      <c r="B280" s="170">
        <v>0</v>
      </c>
      <c r="C280" s="170"/>
      <c r="D280" s="170"/>
      <c r="E280" s="170">
        <v>0</v>
      </c>
      <c r="F280" s="170"/>
      <c r="G280" s="170"/>
      <c r="H280" s="27">
        <f t="shared" si="15"/>
        <v>0</v>
      </c>
    </row>
    <row r="281" spans="1:8" ht="15">
      <c r="A281" s="26"/>
      <c r="B281" s="170">
        <v>0</v>
      </c>
      <c r="C281" s="170"/>
      <c r="D281" s="170"/>
      <c r="E281" s="170">
        <v>0</v>
      </c>
      <c r="F281" s="170"/>
      <c r="G281" s="170"/>
      <c r="H281" s="27">
        <f t="shared" si="15"/>
        <v>0</v>
      </c>
    </row>
    <row r="282" spans="1:8" ht="15">
      <c r="A282" s="26"/>
      <c r="B282" s="170">
        <v>0</v>
      </c>
      <c r="C282" s="170"/>
      <c r="D282" s="170"/>
      <c r="E282" s="170">
        <v>0</v>
      </c>
      <c r="F282" s="170"/>
      <c r="G282" s="170"/>
      <c r="H282" s="27">
        <f t="shared" si="15"/>
        <v>0</v>
      </c>
    </row>
    <row r="283" spans="1:8" ht="15">
      <c r="A283" s="26"/>
      <c r="B283" s="170">
        <v>0</v>
      </c>
      <c r="C283" s="170"/>
      <c r="D283" s="170"/>
      <c r="E283" s="170">
        <v>0</v>
      </c>
      <c r="F283" s="170"/>
      <c r="G283" s="170"/>
      <c r="H283" s="27">
        <f t="shared" si="15"/>
        <v>0</v>
      </c>
    </row>
    <row r="284" spans="1:8" ht="15">
      <c r="A284" s="26"/>
      <c r="B284" s="170">
        <v>0</v>
      </c>
      <c r="C284" s="170"/>
      <c r="D284" s="170"/>
      <c r="E284" s="170">
        <v>0</v>
      </c>
      <c r="F284" s="170"/>
      <c r="G284" s="170"/>
      <c r="H284" s="27">
        <f t="shared" si="15"/>
        <v>0</v>
      </c>
    </row>
    <row r="285" spans="1:8" ht="15">
      <c r="A285" s="26"/>
      <c r="B285" s="170">
        <v>0</v>
      </c>
      <c r="C285" s="170"/>
      <c r="D285" s="170"/>
      <c r="E285" s="170">
        <v>0</v>
      </c>
      <c r="F285" s="170"/>
      <c r="G285" s="170"/>
      <c r="H285" s="27">
        <f t="shared" si="15"/>
        <v>0</v>
      </c>
    </row>
    <row r="286" spans="1:8" ht="15">
      <c r="A286" s="52"/>
      <c r="B286" s="173">
        <v>0</v>
      </c>
      <c r="C286" s="173"/>
      <c r="D286" s="173"/>
      <c r="E286" s="173">
        <v>0</v>
      </c>
      <c r="F286" s="173"/>
      <c r="G286" s="173"/>
      <c r="H286" s="139">
        <f t="shared" si="15"/>
        <v>0</v>
      </c>
    </row>
    <row r="287" spans="1:8" ht="15.75">
      <c r="A287" s="33"/>
      <c r="B287" s="13"/>
      <c r="C287" s="9"/>
      <c r="D287" s="9"/>
      <c r="E287" s="9"/>
      <c r="F287" s="171" t="s">
        <v>86</v>
      </c>
      <c r="G287" s="171"/>
      <c r="H287" s="140" t="e">
        <f>SUM(H272:H286)/SUM(B272:D286)</f>
        <v>#DIV/0!</v>
      </c>
    </row>
  </sheetData>
  <sheetProtection sheet="1" objects="1" scenarios="1" selectLockedCells="1"/>
  <mergeCells count="496">
    <mergeCell ref="B286:D286"/>
    <mergeCell ref="E286:G286"/>
    <mergeCell ref="F287:G287"/>
    <mergeCell ref="B284:D284"/>
    <mergeCell ref="E284:G284"/>
    <mergeCell ref="B285:D285"/>
    <mergeCell ref="E285:G285"/>
    <mergeCell ref="B280:D280"/>
    <mergeCell ref="E280:G280"/>
    <mergeCell ref="B281:D281"/>
    <mergeCell ref="E281:G281"/>
    <mergeCell ref="B282:D282"/>
    <mergeCell ref="E282:G282"/>
    <mergeCell ref="B283:D283"/>
    <mergeCell ref="E283:G283"/>
    <mergeCell ref="B276:D276"/>
    <mergeCell ref="E276:G276"/>
    <mergeCell ref="B277:D277"/>
    <mergeCell ref="E277:G277"/>
    <mergeCell ref="B278:D278"/>
    <mergeCell ref="E278:G278"/>
    <mergeCell ref="B279:D279"/>
    <mergeCell ref="E279:G279"/>
    <mergeCell ref="B272:D272"/>
    <mergeCell ref="E272:G272"/>
    <mergeCell ref="B273:D273"/>
    <mergeCell ref="E273:G273"/>
    <mergeCell ref="B274:D274"/>
    <mergeCell ref="E274:G274"/>
    <mergeCell ref="B275:D275"/>
    <mergeCell ref="E275:G275"/>
    <mergeCell ref="B265:D265"/>
    <mergeCell ref="E265:G265"/>
    <mergeCell ref="B266:D266"/>
    <mergeCell ref="E266:G266"/>
    <mergeCell ref="B267:D267"/>
    <mergeCell ref="E267:G267"/>
    <mergeCell ref="F268:G268"/>
    <mergeCell ref="B271:D271"/>
    <mergeCell ref="E271:G271"/>
    <mergeCell ref="B261:D261"/>
    <mergeCell ref="E261:G261"/>
    <mergeCell ref="B262:D262"/>
    <mergeCell ref="E262:G262"/>
    <mergeCell ref="B263:D263"/>
    <mergeCell ref="E263:G263"/>
    <mergeCell ref="B264:D264"/>
    <mergeCell ref="E264:G264"/>
    <mergeCell ref="B257:D257"/>
    <mergeCell ref="E257:G257"/>
    <mergeCell ref="B258:D258"/>
    <mergeCell ref="E258:G258"/>
    <mergeCell ref="B259:D259"/>
    <mergeCell ref="E259:G259"/>
    <mergeCell ref="B260:D260"/>
    <mergeCell ref="E260:G260"/>
    <mergeCell ref="B253:D253"/>
    <mergeCell ref="E253:G253"/>
    <mergeCell ref="B254:D254"/>
    <mergeCell ref="E254:G254"/>
    <mergeCell ref="B255:D255"/>
    <mergeCell ref="E255:G255"/>
    <mergeCell ref="B256:D256"/>
    <mergeCell ref="E256:G256"/>
    <mergeCell ref="B245:D245"/>
    <mergeCell ref="E245:G245"/>
    <mergeCell ref="B246:D246"/>
    <mergeCell ref="E246:G246"/>
    <mergeCell ref="B247:D247"/>
    <mergeCell ref="E247:G247"/>
    <mergeCell ref="F248:G248"/>
    <mergeCell ref="B252:D252"/>
    <mergeCell ref="E252:G252"/>
    <mergeCell ref="B241:D241"/>
    <mergeCell ref="E241:G241"/>
    <mergeCell ref="B242:D242"/>
    <mergeCell ref="E242:G242"/>
    <mergeCell ref="B243:D243"/>
    <mergeCell ref="E243:G243"/>
    <mergeCell ref="B244:D244"/>
    <mergeCell ref="E244:G244"/>
    <mergeCell ref="B237:D237"/>
    <mergeCell ref="E237:G237"/>
    <mergeCell ref="B238:D238"/>
    <mergeCell ref="E238:G238"/>
    <mergeCell ref="B239:D239"/>
    <mergeCell ref="E239:G239"/>
    <mergeCell ref="B240:D240"/>
    <mergeCell ref="E240:G240"/>
    <mergeCell ref="B233:D233"/>
    <mergeCell ref="E233:G233"/>
    <mergeCell ref="B234:D234"/>
    <mergeCell ref="E234:G234"/>
    <mergeCell ref="B235:D235"/>
    <mergeCell ref="E235:G235"/>
    <mergeCell ref="B236:D236"/>
    <mergeCell ref="E236:G236"/>
    <mergeCell ref="B226:D226"/>
    <mergeCell ref="E226:G226"/>
    <mergeCell ref="B227:D227"/>
    <mergeCell ref="E227:G227"/>
    <mergeCell ref="B228:D228"/>
    <mergeCell ref="E228:G228"/>
    <mergeCell ref="F229:G229"/>
    <mergeCell ref="B232:D232"/>
    <mergeCell ref="E232:G232"/>
    <mergeCell ref="B222:D222"/>
    <mergeCell ref="E222:G222"/>
    <mergeCell ref="B223:D223"/>
    <mergeCell ref="E223:G223"/>
    <mergeCell ref="B224:D224"/>
    <mergeCell ref="E224:G224"/>
    <mergeCell ref="B225:D225"/>
    <mergeCell ref="E225:G225"/>
    <mergeCell ref="B218:D218"/>
    <mergeCell ref="E218:G218"/>
    <mergeCell ref="B219:D219"/>
    <mergeCell ref="E219:G219"/>
    <mergeCell ref="B220:D220"/>
    <mergeCell ref="E220:G220"/>
    <mergeCell ref="B221:D221"/>
    <mergeCell ref="E221:G221"/>
    <mergeCell ref="B214:D214"/>
    <mergeCell ref="E214:G214"/>
    <mergeCell ref="B215:D215"/>
    <mergeCell ref="E215:G215"/>
    <mergeCell ref="B216:D216"/>
    <mergeCell ref="E216:G216"/>
    <mergeCell ref="B217:D217"/>
    <mergeCell ref="E217:G217"/>
    <mergeCell ref="B207:D207"/>
    <mergeCell ref="E207:G207"/>
    <mergeCell ref="B208:D208"/>
    <mergeCell ref="E208:G208"/>
    <mergeCell ref="B209:D209"/>
    <mergeCell ref="E209:G209"/>
    <mergeCell ref="F210:G210"/>
    <mergeCell ref="B213:D213"/>
    <mergeCell ref="E213:G213"/>
    <mergeCell ref="B203:D203"/>
    <mergeCell ref="E203:G203"/>
    <mergeCell ref="B204:D204"/>
    <mergeCell ref="E204:G204"/>
    <mergeCell ref="B205:D205"/>
    <mergeCell ref="E205:G205"/>
    <mergeCell ref="B206:D206"/>
    <mergeCell ref="E206:G206"/>
    <mergeCell ref="B199:D199"/>
    <mergeCell ref="E199:G199"/>
    <mergeCell ref="B200:D200"/>
    <mergeCell ref="E200:G200"/>
    <mergeCell ref="B201:D201"/>
    <mergeCell ref="E201:G201"/>
    <mergeCell ref="B202:D202"/>
    <mergeCell ref="E202:G202"/>
    <mergeCell ref="B195:D195"/>
    <mergeCell ref="E195:G195"/>
    <mergeCell ref="B196:D196"/>
    <mergeCell ref="E196:G196"/>
    <mergeCell ref="B197:D197"/>
    <mergeCell ref="E197:G197"/>
    <mergeCell ref="B198:D198"/>
    <mergeCell ref="E198:G198"/>
    <mergeCell ref="B188:D188"/>
    <mergeCell ref="E188:G188"/>
    <mergeCell ref="B189:D189"/>
    <mergeCell ref="E189:G189"/>
    <mergeCell ref="B190:D190"/>
    <mergeCell ref="E190:G190"/>
    <mergeCell ref="F191:G191"/>
    <mergeCell ref="B194:D194"/>
    <mergeCell ref="E194:G194"/>
    <mergeCell ref="B184:D184"/>
    <mergeCell ref="E184:G184"/>
    <mergeCell ref="B185:D185"/>
    <mergeCell ref="E185:G185"/>
    <mergeCell ref="B186:D186"/>
    <mergeCell ref="E186:G186"/>
    <mergeCell ref="B187:D187"/>
    <mergeCell ref="E187:G187"/>
    <mergeCell ref="B180:D180"/>
    <mergeCell ref="E180:G180"/>
    <mergeCell ref="B181:D181"/>
    <mergeCell ref="E181:G181"/>
    <mergeCell ref="B182:D182"/>
    <mergeCell ref="E182:G182"/>
    <mergeCell ref="B183:D183"/>
    <mergeCell ref="E183:G183"/>
    <mergeCell ref="B176:D176"/>
    <mergeCell ref="E176:G176"/>
    <mergeCell ref="B177:D177"/>
    <mergeCell ref="E177:G177"/>
    <mergeCell ref="B178:D178"/>
    <mergeCell ref="E178:G178"/>
    <mergeCell ref="B179:D179"/>
    <mergeCell ref="E179:G179"/>
    <mergeCell ref="B169:D169"/>
    <mergeCell ref="E169:G169"/>
    <mergeCell ref="B170:D170"/>
    <mergeCell ref="E170:G170"/>
    <mergeCell ref="B171:D171"/>
    <mergeCell ref="E171:G171"/>
    <mergeCell ref="F172:G172"/>
    <mergeCell ref="B175:D175"/>
    <mergeCell ref="E175:G175"/>
    <mergeCell ref="B165:D165"/>
    <mergeCell ref="E165:G165"/>
    <mergeCell ref="B166:D166"/>
    <mergeCell ref="E166:G166"/>
    <mergeCell ref="B167:D167"/>
    <mergeCell ref="E167:G167"/>
    <mergeCell ref="B168:D168"/>
    <mergeCell ref="E168:G168"/>
    <mergeCell ref="B161:D161"/>
    <mergeCell ref="E161:G161"/>
    <mergeCell ref="B162:D162"/>
    <mergeCell ref="E162:G162"/>
    <mergeCell ref="B163:D163"/>
    <mergeCell ref="E163:G163"/>
    <mergeCell ref="B164:D164"/>
    <mergeCell ref="E164:G164"/>
    <mergeCell ref="B157:D157"/>
    <mergeCell ref="E157:G157"/>
    <mergeCell ref="B158:D158"/>
    <mergeCell ref="E158:G158"/>
    <mergeCell ref="B159:D159"/>
    <mergeCell ref="E159:G159"/>
    <mergeCell ref="B160:D160"/>
    <mergeCell ref="E160:G160"/>
    <mergeCell ref="B149:D149"/>
    <mergeCell ref="E149:G149"/>
    <mergeCell ref="B150:D150"/>
    <mergeCell ref="E150:G150"/>
    <mergeCell ref="B151:D151"/>
    <mergeCell ref="E151:G151"/>
    <mergeCell ref="F152:G152"/>
    <mergeCell ref="B156:D156"/>
    <mergeCell ref="E156:G156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B141:D141"/>
    <mergeCell ref="E141:G141"/>
    <mergeCell ref="B142:D142"/>
    <mergeCell ref="E142:G142"/>
    <mergeCell ref="B143:D143"/>
    <mergeCell ref="E143:G143"/>
    <mergeCell ref="B144:D144"/>
    <mergeCell ref="E144:G144"/>
    <mergeCell ref="B137:D137"/>
    <mergeCell ref="E137:G137"/>
    <mergeCell ref="B138:D138"/>
    <mergeCell ref="E138:G138"/>
    <mergeCell ref="B139:D139"/>
    <mergeCell ref="E139:G139"/>
    <mergeCell ref="B140:D140"/>
    <mergeCell ref="E140:G140"/>
    <mergeCell ref="B130:D130"/>
    <mergeCell ref="E130:G130"/>
    <mergeCell ref="B131:D131"/>
    <mergeCell ref="E131:G131"/>
    <mergeCell ref="B132:D132"/>
    <mergeCell ref="E132:G132"/>
    <mergeCell ref="F133:G133"/>
    <mergeCell ref="B136:D136"/>
    <mergeCell ref="E136:G136"/>
    <mergeCell ref="B126:D126"/>
    <mergeCell ref="E126:G126"/>
    <mergeCell ref="B127:D127"/>
    <mergeCell ref="E127:G127"/>
    <mergeCell ref="B128:D128"/>
    <mergeCell ref="E128:G128"/>
    <mergeCell ref="B129:D129"/>
    <mergeCell ref="E129:G129"/>
    <mergeCell ref="B122:D122"/>
    <mergeCell ref="E122:G122"/>
    <mergeCell ref="B123:D123"/>
    <mergeCell ref="E123:G123"/>
    <mergeCell ref="B124:D124"/>
    <mergeCell ref="E124:G124"/>
    <mergeCell ref="B125:D125"/>
    <mergeCell ref="E125:G125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B111:D111"/>
    <mergeCell ref="E111:G111"/>
    <mergeCell ref="B112:D112"/>
    <mergeCell ref="E112:G112"/>
    <mergeCell ref="B113:D113"/>
    <mergeCell ref="E113:G113"/>
    <mergeCell ref="F114:G114"/>
    <mergeCell ref="B117:D117"/>
    <mergeCell ref="E117:G117"/>
    <mergeCell ref="B107:D107"/>
    <mergeCell ref="E107:G107"/>
    <mergeCell ref="B108:D108"/>
    <mergeCell ref="E108:G108"/>
    <mergeCell ref="B109:D109"/>
    <mergeCell ref="E109:G109"/>
    <mergeCell ref="B110:D110"/>
    <mergeCell ref="E110:G110"/>
    <mergeCell ref="B103:D103"/>
    <mergeCell ref="E103:G103"/>
    <mergeCell ref="B104:D104"/>
    <mergeCell ref="E104:G104"/>
    <mergeCell ref="B105:D105"/>
    <mergeCell ref="E105:G105"/>
    <mergeCell ref="B106:D106"/>
    <mergeCell ref="E106:G106"/>
    <mergeCell ref="B99:D99"/>
    <mergeCell ref="E99:G99"/>
    <mergeCell ref="B100:D100"/>
    <mergeCell ref="E100:G100"/>
    <mergeCell ref="B101:D101"/>
    <mergeCell ref="E101:G101"/>
    <mergeCell ref="B102:D102"/>
    <mergeCell ref="E102:G102"/>
    <mergeCell ref="B91:D91"/>
    <mergeCell ref="E91:G91"/>
    <mergeCell ref="B92:D92"/>
    <mergeCell ref="E92:G92"/>
    <mergeCell ref="B93:D93"/>
    <mergeCell ref="E93:G93"/>
    <mergeCell ref="F94:G94"/>
    <mergeCell ref="B98:D98"/>
    <mergeCell ref="E98:G98"/>
    <mergeCell ref="B87:D87"/>
    <mergeCell ref="E87:G87"/>
    <mergeCell ref="B88:D88"/>
    <mergeCell ref="E88:G88"/>
    <mergeCell ref="B89:D89"/>
    <mergeCell ref="E89:G89"/>
    <mergeCell ref="B90:D90"/>
    <mergeCell ref="E90:G90"/>
    <mergeCell ref="B83:D83"/>
    <mergeCell ref="E83:G83"/>
    <mergeCell ref="B84:D84"/>
    <mergeCell ref="E84:G84"/>
    <mergeCell ref="B85:D85"/>
    <mergeCell ref="E85:G85"/>
    <mergeCell ref="B86:D86"/>
    <mergeCell ref="E86:G86"/>
    <mergeCell ref="B79:D79"/>
    <mergeCell ref="E79:G79"/>
    <mergeCell ref="B80:D80"/>
    <mergeCell ref="E80:G80"/>
    <mergeCell ref="B81:D81"/>
    <mergeCell ref="E81:G81"/>
    <mergeCell ref="B82:D82"/>
    <mergeCell ref="E82:G82"/>
    <mergeCell ref="B72:D72"/>
    <mergeCell ref="E72:G72"/>
    <mergeCell ref="B73:D73"/>
    <mergeCell ref="E73:G73"/>
    <mergeCell ref="B74:D74"/>
    <mergeCell ref="E74:G74"/>
    <mergeCell ref="F75:G75"/>
    <mergeCell ref="B78:D78"/>
    <mergeCell ref="E78:G78"/>
    <mergeCell ref="B68:D68"/>
    <mergeCell ref="E68:G68"/>
    <mergeCell ref="B69:D69"/>
    <mergeCell ref="E69:G69"/>
    <mergeCell ref="B70:D70"/>
    <mergeCell ref="E70:G70"/>
    <mergeCell ref="B71:D71"/>
    <mergeCell ref="E71:G71"/>
    <mergeCell ref="B64:D64"/>
    <mergeCell ref="E64:G64"/>
    <mergeCell ref="B65:D65"/>
    <mergeCell ref="E65:G65"/>
    <mergeCell ref="B66:D66"/>
    <mergeCell ref="E66:G66"/>
    <mergeCell ref="B67:D67"/>
    <mergeCell ref="E67:G67"/>
    <mergeCell ref="B60:D60"/>
    <mergeCell ref="E60:G60"/>
    <mergeCell ref="B61:D61"/>
    <mergeCell ref="E61:G61"/>
    <mergeCell ref="B62:D62"/>
    <mergeCell ref="E62:G62"/>
    <mergeCell ref="B63:D63"/>
    <mergeCell ref="E63:G63"/>
    <mergeCell ref="B53:D53"/>
    <mergeCell ref="E53:G53"/>
    <mergeCell ref="B54:D54"/>
    <mergeCell ref="E54:G54"/>
    <mergeCell ref="B55:D55"/>
    <mergeCell ref="E55:G55"/>
    <mergeCell ref="F56:G56"/>
    <mergeCell ref="B59:D59"/>
    <mergeCell ref="E59:G59"/>
    <mergeCell ref="B49:D49"/>
    <mergeCell ref="E49:G49"/>
    <mergeCell ref="B50:D50"/>
    <mergeCell ref="E50:G50"/>
    <mergeCell ref="B51:D51"/>
    <mergeCell ref="E51:G51"/>
    <mergeCell ref="B52:D52"/>
    <mergeCell ref="E52:G52"/>
    <mergeCell ref="B45:D45"/>
    <mergeCell ref="E45:G45"/>
    <mergeCell ref="B46:D46"/>
    <mergeCell ref="E46:G46"/>
    <mergeCell ref="B47:D47"/>
    <mergeCell ref="E47:G47"/>
    <mergeCell ref="B48:D48"/>
    <mergeCell ref="E48:G48"/>
    <mergeCell ref="B41:D41"/>
    <mergeCell ref="E41:G41"/>
    <mergeCell ref="B42:D42"/>
    <mergeCell ref="E42:G42"/>
    <mergeCell ref="B43:D43"/>
    <mergeCell ref="E43:G43"/>
    <mergeCell ref="B44:D44"/>
    <mergeCell ref="E44:G44"/>
    <mergeCell ref="B34:D34"/>
    <mergeCell ref="E34:G34"/>
    <mergeCell ref="B35:D35"/>
    <mergeCell ref="E35:G35"/>
    <mergeCell ref="B36:D36"/>
    <mergeCell ref="E36:G36"/>
    <mergeCell ref="F37:G37"/>
    <mergeCell ref="B40:D40"/>
    <mergeCell ref="E40:G40"/>
    <mergeCell ref="B30:D30"/>
    <mergeCell ref="E30:G30"/>
    <mergeCell ref="B31:D31"/>
    <mergeCell ref="E31:G31"/>
    <mergeCell ref="B32:D32"/>
    <mergeCell ref="E32:G32"/>
    <mergeCell ref="B33:D33"/>
    <mergeCell ref="E33:G33"/>
    <mergeCell ref="B26:D26"/>
    <mergeCell ref="E26:G26"/>
    <mergeCell ref="B27:D27"/>
    <mergeCell ref="E27:G27"/>
    <mergeCell ref="B28:D28"/>
    <mergeCell ref="E28:G28"/>
    <mergeCell ref="B29:D29"/>
    <mergeCell ref="E29:G29"/>
    <mergeCell ref="B22:D22"/>
    <mergeCell ref="E22:G22"/>
    <mergeCell ref="B23:D23"/>
    <mergeCell ref="E23:G23"/>
    <mergeCell ref="B24:D24"/>
    <mergeCell ref="E24:G24"/>
    <mergeCell ref="B25:D25"/>
    <mergeCell ref="E25:G25"/>
    <mergeCell ref="B17:D17"/>
    <mergeCell ref="E17:G17"/>
    <mergeCell ref="B18:D18"/>
    <mergeCell ref="E18:G18"/>
    <mergeCell ref="F19:G19"/>
    <mergeCell ref="I19:M19"/>
    <mergeCell ref="B21:D21"/>
    <mergeCell ref="E21:G21"/>
    <mergeCell ref="B13:D13"/>
    <mergeCell ref="E13:G13"/>
    <mergeCell ref="B14:D14"/>
    <mergeCell ref="E14:G14"/>
    <mergeCell ref="B15:D15"/>
    <mergeCell ref="E15:G15"/>
    <mergeCell ref="B16:D16"/>
    <mergeCell ref="E16:G16"/>
    <mergeCell ref="B9:D9"/>
    <mergeCell ref="E9:G9"/>
    <mergeCell ref="B10:D10"/>
    <mergeCell ref="E10:G10"/>
    <mergeCell ref="B11:D11"/>
    <mergeCell ref="E11:G11"/>
    <mergeCell ref="B12:D12"/>
    <mergeCell ref="E12:G12"/>
    <mergeCell ref="B5:D5"/>
    <mergeCell ref="E5:G5"/>
    <mergeCell ref="B6:D6"/>
    <mergeCell ref="E6:G6"/>
    <mergeCell ref="B7:D7"/>
    <mergeCell ref="E7:G7"/>
    <mergeCell ref="B8:D8"/>
    <mergeCell ref="E8:G8"/>
    <mergeCell ref="B3:D3"/>
    <mergeCell ref="E3:G3"/>
    <mergeCell ref="B4:D4"/>
    <mergeCell ref="E4:G4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Laboratório Epidemiologia</dc:creator>
  <cp:keywords/>
  <dc:description/>
  <cp:lastModifiedBy>cedecom</cp:lastModifiedBy>
  <dcterms:created xsi:type="dcterms:W3CDTF">2011-06-02T18:06:38Z</dcterms:created>
  <dcterms:modified xsi:type="dcterms:W3CDTF">2012-01-04T13:15:33Z</dcterms:modified>
  <cp:category/>
  <cp:version/>
  <cp:contentType/>
  <cp:contentStatus/>
</cp:coreProperties>
</file>