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unoot/Library/CloudStorage/GoogleDrive-brunoot@gmail.com/Meu Drive/Prograd 2022-2026/SetoresAdministrativos/SetorDeEstatistica/"/>
    </mc:Choice>
  </mc:AlternateContent>
  <xr:revisionPtr revIDLastSave="0" documentId="13_ncr:1_{1EFF8031-006C-5D41-BD73-B3A67EB69643}" xr6:coauthVersionLast="47" xr6:coauthVersionMax="47" xr10:uidLastSave="{00000000-0000-0000-0000-000000000000}"/>
  <bookViews>
    <workbookView xWindow="0" yWindow="760" windowWidth="29040" windowHeight="15840" xr2:uid="{00000000-000D-0000-FFFF-FFFF00000000}"/>
  </bookViews>
  <sheets>
    <sheet name="Cursos" sheetId="17" r:id="rId1"/>
    <sheet name="OpcaoIngresso" sheetId="18" r:id="rId2"/>
    <sheet name="Vagas_Atual_CNPq (2)" sheetId="16" state="hidden" r:id="rId3"/>
    <sheet name="Resumo" sheetId="15" r:id="rId4"/>
    <sheet name="Vagas_Atual_Sine" sheetId="13" state="hidden" r:id="rId5"/>
    <sheet name="Vagas_antesREUNI" sheetId="11" state="hidden" r:id="rId6"/>
    <sheet name="Planilha1" sheetId="12" state="hidden" r:id="rId7"/>
  </sheets>
  <definedNames>
    <definedName name="_xlnm._FilterDatabase" localSheetId="0" hidden="1">Cursos!$A$1:$N$119</definedName>
    <definedName name="_xlnm._FilterDatabase" localSheetId="1" hidden="1">OpcaoIngresso!$A$1:$S$121</definedName>
    <definedName name="_xlnm._FilterDatabase" localSheetId="4" hidden="1">Vagas_Atual_Sine!$A$1:$N$116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5" l="1"/>
  <c r="F127" i="17"/>
  <c r="C6" i="15" s="1"/>
  <c r="D123" i="18"/>
  <c r="C11" i="15" s="1"/>
  <c r="F125" i="17"/>
  <c r="C8" i="15" s="1"/>
  <c r="F123" i="17"/>
  <c r="E10" i="15"/>
  <c r="F122" i="17"/>
  <c r="C3" i="15" s="1"/>
  <c r="F2" i="15"/>
  <c r="I121" i="18" l="1"/>
  <c r="J119" i="18"/>
  <c r="J121" i="18" s="1"/>
  <c r="I119" i="18"/>
  <c r="H119" i="18"/>
  <c r="G121" i="17"/>
  <c r="H119" i="17"/>
  <c r="H121" i="17" s="1"/>
  <c r="G119" i="17"/>
  <c r="F119" i="17"/>
  <c r="C2" i="15" s="1"/>
  <c r="D46" i="13"/>
  <c r="F142" i="16"/>
  <c r="F133" i="16"/>
  <c r="E131" i="16"/>
  <c r="F131" i="16" s="1"/>
  <c r="E129" i="16"/>
  <c r="F129" i="16" s="1"/>
  <c r="F128" i="16"/>
  <c r="F127" i="16"/>
  <c r="E126" i="16"/>
  <c r="F126" i="16" s="1"/>
  <c r="E125" i="16"/>
  <c r="F132" i="16" s="1"/>
  <c r="E122" i="16"/>
  <c r="F122" i="16" s="1"/>
  <c r="E121" i="16"/>
  <c r="F121" i="16" s="1"/>
  <c r="G120" i="16"/>
  <c r="I119" i="16"/>
  <c r="E119" i="16"/>
  <c r="F119" i="16" s="1"/>
  <c r="I118" i="16"/>
  <c r="E118" i="16"/>
  <c r="F118" i="16" s="1"/>
  <c r="E115" i="16"/>
  <c r="F115" i="16" s="1"/>
  <c r="H114" i="16"/>
  <c r="E114" i="16"/>
  <c r="E120" i="16" s="1"/>
  <c r="F120" i="16" s="1"/>
  <c r="C100" i="16"/>
  <c r="C101" i="16" s="1"/>
  <c r="C102" i="16" s="1"/>
  <c r="C103" i="16" s="1"/>
  <c r="C104" i="16" s="1"/>
  <c r="C105" i="16" s="1"/>
  <c r="C106" i="16" s="1"/>
  <c r="C107" i="16" s="1"/>
  <c r="C87" i="16"/>
  <c r="C88" i="16" s="1"/>
  <c r="C89" i="16" s="1"/>
  <c r="C90" i="16" s="1"/>
  <c r="C91" i="16" s="1"/>
  <c r="C92" i="16" s="1"/>
  <c r="C93" i="16" s="1"/>
  <c r="C94" i="16" s="1"/>
  <c r="C95" i="16" s="1"/>
  <c r="C96" i="16" s="1"/>
  <c r="C97" i="16" s="1"/>
  <c r="B73" i="16"/>
  <c r="B72" i="16"/>
  <c r="C71" i="16"/>
  <c r="C72" i="16" s="1"/>
  <c r="C73" i="16" s="1"/>
  <c r="C74" i="16" s="1"/>
  <c r="C75" i="16" s="1"/>
  <c r="C76" i="16" s="1"/>
  <c r="C77" i="16" s="1"/>
  <c r="C78" i="16" s="1"/>
  <c r="C79" i="16" s="1"/>
  <c r="C80" i="16" s="1"/>
  <c r="C81" i="16" s="1"/>
  <c r="C82" i="16" s="1"/>
  <c r="C83" i="16" s="1"/>
  <c r="C84" i="16" s="1"/>
  <c r="B71" i="16"/>
  <c r="B68" i="16"/>
  <c r="B67" i="16"/>
  <c r="B61" i="16"/>
  <c r="C59" i="16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B59" i="16"/>
  <c r="C49" i="16"/>
  <c r="C50" i="16" s="1"/>
  <c r="C51" i="16" s="1"/>
  <c r="C52" i="16" s="1"/>
  <c r="C53" i="16" s="1"/>
  <c r="C54" i="16" s="1"/>
  <c r="C55" i="16" s="1"/>
  <c r="C56" i="16" s="1"/>
  <c r="C48" i="16"/>
  <c r="D104" i="13"/>
  <c r="D105" i="13" s="1"/>
  <c r="D106" i="13" s="1"/>
  <c r="D107" i="13" s="1"/>
  <c r="D108" i="13" s="1"/>
  <c r="D109" i="13" s="1"/>
  <c r="D110" i="13" s="1"/>
  <c r="D111" i="13" s="1"/>
  <c r="D88" i="13"/>
  <c r="D90" i="13" s="1"/>
  <c r="D91" i="13" s="1"/>
  <c r="D93" i="13" s="1"/>
  <c r="D94" i="13" s="1"/>
  <c r="D95" i="13" s="1"/>
  <c r="D97" i="13" s="1"/>
  <c r="D98" i="13" s="1"/>
  <c r="D99" i="13" s="1"/>
  <c r="D100" i="13" s="1"/>
  <c r="D101" i="13" s="1"/>
  <c r="D59" i="13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D71" i="13" s="1"/>
  <c r="D72" i="13" s="1"/>
  <c r="D73" i="13" s="1"/>
  <c r="D74" i="13" s="1"/>
  <c r="D75" i="13" s="1"/>
  <c r="D77" i="13" s="1"/>
  <c r="D78" i="13" s="1"/>
  <c r="D79" i="13" s="1"/>
  <c r="D80" i="13" s="1"/>
  <c r="D81" i="13" s="1"/>
  <c r="D82" i="13" s="1"/>
  <c r="D83" i="13" s="1"/>
  <c r="D84" i="13" s="1"/>
  <c r="D85" i="13" s="1"/>
  <c r="D47" i="13"/>
  <c r="D48" i="13" s="1"/>
  <c r="D49" i="13" s="1"/>
  <c r="D50" i="13" s="1"/>
  <c r="D52" i="13" s="1"/>
  <c r="D53" i="13" s="1"/>
  <c r="D55" i="13" s="1"/>
  <c r="D56" i="13" s="1"/>
  <c r="D57" i="13" s="1"/>
  <c r="C71" i="13"/>
  <c r="C72" i="13" s="1"/>
  <c r="C73" i="13" s="1"/>
  <c r="C67" i="13"/>
  <c r="C68" i="13" s="1"/>
  <c r="C59" i="13"/>
  <c r="C61" i="13" s="1"/>
  <c r="H147" i="13"/>
  <c r="A2" i="15"/>
  <c r="B2" i="15"/>
  <c r="A3" i="15"/>
  <c r="B3" i="15"/>
  <c r="E3" i="15"/>
  <c r="A7" i="15"/>
  <c r="B7" i="15"/>
  <c r="B8" i="15"/>
  <c r="B9" i="15"/>
  <c r="E9" i="15"/>
  <c r="E7" i="15" s="1"/>
  <c r="A10" i="15"/>
  <c r="B10" i="15"/>
  <c r="B11" i="15"/>
  <c r="E11" i="15"/>
  <c r="B12" i="15"/>
  <c r="E12" i="15"/>
  <c r="G119" i="13"/>
  <c r="J119" i="13"/>
  <c r="G120" i="13"/>
  <c r="G123" i="13"/>
  <c r="G124" i="13"/>
  <c r="C9" i="15" s="1"/>
  <c r="I125" i="13"/>
  <c r="G126" i="13"/>
  <c r="G127" i="13"/>
  <c r="M72" i="11"/>
  <c r="E81" i="11"/>
  <c r="E78" i="11"/>
  <c r="E82" i="11"/>
  <c r="G136" i="13"/>
  <c r="H138" i="13" s="1"/>
  <c r="G134" i="13"/>
  <c r="G131" i="13"/>
  <c r="G130" i="13"/>
  <c r="H137" i="13" s="1"/>
  <c r="K124" i="13"/>
  <c r="K123" i="13"/>
  <c r="C27" i="12"/>
  <c r="B27" i="12"/>
  <c r="B6" i="12"/>
  <c r="B5" i="12"/>
  <c r="B3" i="12"/>
  <c r="D9" i="15" l="1"/>
  <c r="C5" i="15"/>
  <c r="D5" i="15" s="1"/>
  <c r="D6" i="15"/>
  <c r="C7" i="15"/>
  <c r="D7" i="15" s="1"/>
  <c r="D8" i="15"/>
  <c r="C4" i="15"/>
  <c r="D4" i="15" s="1"/>
  <c r="D3" i="15"/>
  <c r="H121" i="18"/>
  <c r="F121" i="17"/>
  <c r="D76" i="13"/>
  <c r="D54" i="13"/>
  <c r="D51" i="13"/>
  <c r="E116" i="16"/>
  <c r="F116" i="16" s="1"/>
  <c r="F130" i="16"/>
  <c r="E117" i="16"/>
  <c r="F117" i="16" s="1"/>
  <c r="G122" i="13"/>
  <c r="H132" i="13"/>
  <c r="H134" i="13"/>
  <c r="H123" i="13"/>
  <c r="H126" i="13"/>
  <c r="D11" i="15" s="1"/>
  <c r="G125" i="13"/>
  <c r="G121" i="13"/>
  <c r="C12" i="15"/>
  <c r="C10" i="15" s="1"/>
  <c r="H124" i="13"/>
  <c r="H120" i="13"/>
  <c r="H131" i="13"/>
  <c r="H133" i="13"/>
  <c r="H135" i="13"/>
  <c r="H136" i="13"/>
  <c r="E86" i="11"/>
  <c r="E85" i="11"/>
  <c r="F90" i="11" s="1"/>
  <c r="E89" i="11"/>
  <c r="E91" i="11"/>
  <c r="F93" i="11" s="1"/>
  <c r="I82" i="11"/>
  <c r="I81" i="11"/>
  <c r="E77" i="11"/>
  <c r="H122" i="13" l="1"/>
  <c r="H125" i="13"/>
  <c r="D10" i="15" s="1"/>
  <c r="H121" i="13"/>
  <c r="H127" i="13"/>
  <c r="D12" i="15" s="1"/>
  <c r="F86" i="11"/>
  <c r="F88" i="11"/>
  <c r="F81" i="11"/>
  <c r="F89" i="11"/>
  <c r="F91" i="11"/>
  <c r="F92" i="11"/>
  <c r="F82" i="11"/>
  <c r="F87" i="11"/>
  <c r="E80" i="11"/>
  <c r="F80" i="11" s="1"/>
  <c r="F78" i="11"/>
  <c r="E79" i="11"/>
  <c r="F79" i="11" s="1"/>
</calcChain>
</file>

<file path=xl/sharedStrings.xml><?xml version="1.0" encoding="utf-8"?>
<sst xmlns="http://schemas.openxmlformats.org/spreadsheetml/2006/main" count="3685" uniqueCount="414">
  <si>
    <t>Agrárias e Biológicas</t>
  </si>
  <si>
    <t>Agronomia</t>
  </si>
  <si>
    <t>Aquacultura</t>
  </si>
  <si>
    <t>Engenharia Agrícola e Ambiental</t>
  </si>
  <si>
    <t>Engenharia de Alimentos</t>
  </si>
  <si>
    <t>Engenharia Florestal</t>
  </si>
  <si>
    <t>Medicina Veterinária</t>
  </si>
  <si>
    <t>Zootecnia</t>
  </si>
  <si>
    <t>Saúde</t>
  </si>
  <si>
    <t>Biomedicina</t>
  </si>
  <si>
    <t>Enfermagem</t>
  </si>
  <si>
    <t>Fisioterapia</t>
  </si>
  <si>
    <t>Fonoaudiologia</t>
  </si>
  <si>
    <t>Gestão de Serviços de Saúde</t>
  </si>
  <si>
    <t>Medicina</t>
  </si>
  <si>
    <t>Nutrição</t>
  </si>
  <si>
    <t>Odontologia</t>
  </si>
  <si>
    <t>Terapia Ocupacional</t>
  </si>
  <si>
    <t>Engenharias</t>
  </si>
  <si>
    <t>Engenharia Aeroespacial</t>
  </si>
  <si>
    <t>Engenharia Ambiental</t>
  </si>
  <si>
    <t>Engenharia Civil</t>
  </si>
  <si>
    <t>Engenharia de Minas</t>
  </si>
  <si>
    <t>Engenharia de Produção</t>
  </si>
  <si>
    <t>Engenharia de Sistemas</t>
  </si>
  <si>
    <t>Engenharia Elétrica</t>
  </si>
  <si>
    <t>Engenharia Metalúrgica</t>
  </si>
  <si>
    <t>Engenharia Química</t>
  </si>
  <si>
    <t>Exatas e da Terra</t>
  </si>
  <si>
    <t>Ciência da Computação</t>
  </si>
  <si>
    <t>Ciências Atuariais</t>
  </si>
  <si>
    <t>Estatística</t>
  </si>
  <si>
    <t>Geologia</t>
  </si>
  <si>
    <t>Matemática Computacional</t>
  </si>
  <si>
    <t>Química Tecnológica</t>
  </si>
  <si>
    <t>Sistemas de Informação</t>
  </si>
  <si>
    <t>Sociais Aplicadas</t>
  </si>
  <si>
    <t>Administração (Montes Claros)</t>
  </si>
  <si>
    <t>Arquivologia</t>
  </si>
  <si>
    <t>Ciências Contábeis</t>
  </si>
  <si>
    <t>Ciências do Estado</t>
  </si>
  <si>
    <t>Ciências Econômicas</t>
  </si>
  <si>
    <t>Comunicação Social</t>
  </si>
  <si>
    <t>Controladoria e Finanças</t>
  </si>
  <si>
    <t>Design</t>
  </si>
  <si>
    <t>Design de Moda</t>
  </si>
  <si>
    <t>Gestão Pública</t>
  </si>
  <si>
    <t>Museologia</t>
  </si>
  <si>
    <t>Relações Econômicas Internacionais</t>
  </si>
  <si>
    <t>Turismo</t>
  </si>
  <si>
    <t>Humanas</t>
  </si>
  <si>
    <t>Ciências Sociais</t>
  </si>
  <si>
    <t>Ciências Socioambientais</t>
  </si>
  <si>
    <t>Psicologia</t>
  </si>
  <si>
    <t>Linguística, Letras e Artes</t>
  </si>
  <si>
    <t>Artes Visuais</t>
  </si>
  <si>
    <t>Cinema de Animação e Artes Digitais</t>
  </si>
  <si>
    <t>Conservação e Restauração de Bens Culturais Móveis</t>
  </si>
  <si>
    <t>Teatro</t>
  </si>
  <si>
    <t>Área</t>
  </si>
  <si>
    <t>Curso</t>
  </si>
  <si>
    <t>Farmácia (Diurno)</t>
  </si>
  <si>
    <t>Engenharia de Controle e Automação (Diurno)</t>
  </si>
  <si>
    <t>Engenharia Mecânica (Diurno)</t>
  </si>
  <si>
    <t>Física (Diurno)</t>
  </si>
  <si>
    <t>Matemática (Diurno)</t>
  </si>
  <si>
    <t>Química (Diurno)</t>
  </si>
  <si>
    <t>Administração (Diurno)</t>
  </si>
  <si>
    <t>Arquitetura e Urbanismo (Diurno)</t>
  </si>
  <si>
    <t>Biblioteconomia (Diurno)</t>
  </si>
  <si>
    <t>Direito (Diurno)</t>
  </si>
  <si>
    <t>Geografia (Diurno)</t>
  </si>
  <si>
    <t>Filosofia (Diurno)</t>
  </si>
  <si>
    <t>História (Diurno)</t>
  </si>
  <si>
    <t>Pedagogia (Diurno)</t>
  </si>
  <si>
    <t>Farmácia (Noturno)</t>
  </si>
  <si>
    <t>Engenharia de Controle e Automação (Noturno)</t>
  </si>
  <si>
    <t>Engenharia Mecânica (Noturno)</t>
  </si>
  <si>
    <t>Física (Noturno)</t>
  </si>
  <si>
    <t>Matemática (Noturno)</t>
  </si>
  <si>
    <t>Química (Noturno)</t>
  </si>
  <si>
    <t>Administração (Noturno)</t>
  </si>
  <si>
    <t>Arquitetura e Urbanismo (Noturno)</t>
  </si>
  <si>
    <t>Biblioteconomia (Noturno)</t>
  </si>
  <si>
    <t>Direito (Noturno)</t>
  </si>
  <si>
    <t>Geografia (Noturno)</t>
  </si>
  <si>
    <t>História (Noturno)</t>
  </si>
  <si>
    <t>Pedagogia (Noturno)</t>
  </si>
  <si>
    <t>Educação Física - Bacharelado (Diurno)</t>
  </si>
  <si>
    <t>Educação Física - Bacharelado (Noturno)</t>
  </si>
  <si>
    <t>Educação Física - Licenciatura (Diurno)</t>
  </si>
  <si>
    <t>Grau</t>
  </si>
  <si>
    <t>Turno</t>
  </si>
  <si>
    <t>Diurno</t>
  </si>
  <si>
    <t>Noturno</t>
  </si>
  <si>
    <t>Bacharelado</t>
  </si>
  <si>
    <t>Licenciatura</t>
  </si>
  <si>
    <t>Superior de Tecnologia</t>
  </si>
  <si>
    <t>X</t>
  </si>
  <si>
    <t>Ciências Biológicas (Diurno)</t>
  </si>
  <si>
    <t>Ciências Biológicas (Noturno)</t>
  </si>
  <si>
    <t>Tem DCN?</t>
  </si>
  <si>
    <t>Ano de criação</t>
  </si>
  <si>
    <t>N</t>
  </si>
  <si>
    <t>Total de vagas</t>
  </si>
  <si>
    <t>Jornalismo (Diurno)</t>
  </si>
  <si>
    <t>Jornalismo (Noturno)</t>
  </si>
  <si>
    <t>Letras - Bacharelado (Diurno)</t>
  </si>
  <si>
    <t>Letras - Licenciatura (Diurno)</t>
  </si>
  <si>
    <t>Letras - Bacharelado (Noturno)</t>
  </si>
  <si>
    <t>Letras - Licenciatura (Noturno)</t>
  </si>
  <si>
    <t>Letras-Libras - Licenciatura</t>
  </si>
  <si>
    <t>Publicidade e Propaganda</t>
  </si>
  <si>
    <t>Relações Públicas</t>
  </si>
  <si>
    <t>Música - Bacharelado (Noturno)</t>
  </si>
  <si>
    <t>Música - Licenciatura (Noturno)</t>
  </si>
  <si>
    <t>Música - Bachrelado (Diurno)</t>
  </si>
  <si>
    <t>Total</t>
  </si>
  <si>
    <t>Vagas no Noturno</t>
  </si>
  <si>
    <t>Vagas no Diurno</t>
  </si>
  <si>
    <t>Vagas em Bacharelado</t>
  </si>
  <si>
    <t>Vagas em Licenciatura</t>
  </si>
  <si>
    <t>Vagas em Superior de Tecnologia</t>
  </si>
  <si>
    <t>Vagas</t>
  </si>
  <si>
    <t>Percentual</t>
  </si>
  <si>
    <t>Vagas iniciais na Graduação por ano</t>
  </si>
  <si>
    <t>Turno de oferta</t>
  </si>
  <si>
    <t>Grau acadêmico</t>
  </si>
  <si>
    <t>SiSU</t>
  </si>
  <si>
    <t>Vestibular Habilidades</t>
  </si>
  <si>
    <t>Processos seletivos específicos para 3 cursos de Licenciatura (Lecampo, FIEI e Letras-Libras)</t>
  </si>
  <si>
    <t>Licenciatura em Educação do Campo (Lecampo)</t>
  </si>
  <si>
    <t>Formação Intercultural Para Educadores Indígenas (FIEI)</t>
  </si>
  <si>
    <t>Processo seletivo de vagas iniciais</t>
  </si>
  <si>
    <t>Total de cursos</t>
  </si>
  <si>
    <t>3 e 4</t>
  </si>
  <si>
    <t>ID do Curso</t>
  </si>
  <si>
    <t>41 e 42</t>
  </si>
  <si>
    <t>43 e 44</t>
  </si>
  <si>
    <t>72 e 73</t>
  </si>
  <si>
    <t>75 e 76</t>
  </si>
  <si>
    <t>Opção de Ingresso</t>
  </si>
  <si>
    <t xml:space="preserve">Em 2019: </t>
  </si>
  <si>
    <t>Opção de ingresso</t>
  </si>
  <si>
    <t>Vagas anuais</t>
  </si>
  <si>
    <t>Total de aluno</t>
  </si>
  <si>
    <t>Vespertino</t>
  </si>
  <si>
    <t>92 opções de ingresso pelo SiSU</t>
  </si>
  <si>
    <t>3 pelos processos seletivos específicos</t>
  </si>
  <si>
    <t>Letras (Diurno)</t>
  </si>
  <si>
    <t>Letras (Noturno)</t>
  </si>
  <si>
    <t>Música - Bacharelado (Diurno)</t>
  </si>
  <si>
    <t>Educação Física  (Diurno)</t>
  </si>
  <si>
    <t>2 e 3</t>
  </si>
  <si>
    <t>26 e 27</t>
  </si>
  <si>
    <t>30 e 31</t>
  </si>
  <si>
    <t>32 e 33</t>
  </si>
  <si>
    <t>45 e 46</t>
  </si>
  <si>
    <t>47 e 48</t>
  </si>
  <si>
    <t>58 e 59</t>
  </si>
  <si>
    <t>60 e 61</t>
  </si>
  <si>
    <t>49 e 50</t>
  </si>
  <si>
    <t>53 e 54</t>
  </si>
  <si>
    <t>56 e 57</t>
  </si>
  <si>
    <t>60 a 78</t>
  </si>
  <si>
    <t>25 pelo Habilidades</t>
  </si>
  <si>
    <t>Opções de ingresso</t>
  </si>
  <si>
    <t>Opção de ingresso no processo seletivo</t>
  </si>
  <si>
    <t>Ciência de Dados</t>
  </si>
  <si>
    <t>Radiologia</t>
  </si>
  <si>
    <t>ABI em Engenharia Metalúrgica e Engenharia de Materiais</t>
  </si>
  <si>
    <t>1966/2023</t>
  </si>
  <si>
    <t>2010/2023</t>
  </si>
  <si>
    <t>ABI em Antropologia e Arqueologia</t>
  </si>
  <si>
    <t>ABI Ciências Biológicas (Diurno)</t>
  </si>
  <si>
    <t>Ciências Biológicas - Licenciatura (Noturno)</t>
  </si>
  <si>
    <t>ABI em Física (Diurno)</t>
  </si>
  <si>
    <t>Física - Licenciatura (Noturno)</t>
  </si>
  <si>
    <t>39 e 40</t>
  </si>
  <si>
    <t>ABI em Matemática (Diurno)</t>
  </si>
  <si>
    <t>Matemática - Licenciatura (Noturno)</t>
  </si>
  <si>
    <t>ABI em Química (Diurno)</t>
  </si>
  <si>
    <t>Química - Licenciatura (Noturno)</t>
  </si>
  <si>
    <t>61 e 62</t>
  </si>
  <si>
    <t>ABI em Geografia (Diurno)</t>
  </si>
  <si>
    <t>Geografia - Licenciatura (Noturno)</t>
  </si>
  <si>
    <t>70 e 71</t>
  </si>
  <si>
    <t>ABI em Ciências Sociais</t>
  </si>
  <si>
    <t>ABI em Filosofia (Diurno)</t>
  </si>
  <si>
    <t>Filosofia  - Bacharelado (Noturno)</t>
  </si>
  <si>
    <t>78 e 79</t>
  </si>
  <si>
    <t>ABI em História (Diurno)</t>
  </si>
  <si>
    <t>História - Licenciatura (Noturno)</t>
  </si>
  <si>
    <t>83 e 84</t>
  </si>
  <si>
    <t>ABI em Artes Visuais</t>
  </si>
  <si>
    <t>Dança - Licenciatura</t>
  </si>
  <si>
    <t>93 e 94</t>
  </si>
  <si>
    <t>99 a 117</t>
  </si>
  <si>
    <t>118 e 119</t>
  </si>
  <si>
    <t>Área CNPq</t>
  </si>
  <si>
    <t>Área SINE</t>
  </si>
  <si>
    <t>08 - Agricultura, silvicultura, pesca e veterinária</t>
  </si>
  <si>
    <t>09 - Súde e bem-estar</t>
  </si>
  <si>
    <t>10 - Serviços</t>
  </si>
  <si>
    <t>07 - Engenharia, produção e construção</t>
  </si>
  <si>
    <t>06 - Computação e Tecnologias da Informação e Comunicação</t>
  </si>
  <si>
    <t>05 - Ciências naturais, matemática e estatística</t>
  </si>
  <si>
    <t>04 - Negócios, administração e direito</t>
  </si>
  <si>
    <t>03 - Ciências sociais, jornalismo e informação</t>
  </si>
  <si>
    <t>02 - Artes e humanidades</t>
  </si>
  <si>
    <t>01 - Educação</t>
  </si>
  <si>
    <t>Curso de graduação</t>
  </si>
  <si>
    <t>Ciências Biológicas - Bacharelado</t>
  </si>
  <si>
    <t>Ciências Biológicas - Licenciatura</t>
  </si>
  <si>
    <t>Educação Física - Bacheralado</t>
  </si>
  <si>
    <t>Educação Física - Licenciatura</t>
  </si>
  <si>
    <t>Farmácia</t>
  </si>
  <si>
    <t>Engenharia de Controle e Automação</t>
  </si>
  <si>
    <t>Engenharia Mecânica</t>
  </si>
  <si>
    <t>Engenharia de Materiais</t>
  </si>
  <si>
    <t>Física - Bacharelado</t>
  </si>
  <si>
    <t>Matemática - Bacharelado</t>
  </si>
  <si>
    <t>Química - Bacharelado</t>
  </si>
  <si>
    <t>Física - Licenciatura</t>
  </si>
  <si>
    <t>Matemática - Licenciatura</t>
  </si>
  <si>
    <t>Química - Licenciatura</t>
  </si>
  <si>
    <t>Administração (Belo Horizonte)</t>
  </si>
  <si>
    <t>Arquitetura e Urbanismo</t>
  </si>
  <si>
    <t>Direito</t>
  </si>
  <si>
    <t>Bibilioteconomia</t>
  </si>
  <si>
    <t>Geografia - Bacharelado</t>
  </si>
  <si>
    <t>Geografia - Licenciatura</t>
  </si>
  <si>
    <t xml:space="preserve">Jornalismo </t>
  </si>
  <si>
    <t>Antropologia</t>
  </si>
  <si>
    <t>Arqueologia</t>
  </si>
  <si>
    <t>Ciências Sociais - Bacharelado</t>
  </si>
  <si>
    <t>Ciências Sociais - Licenciatura</t>
  </si>
  <si>
    <t>Filosofia - Licenciatura</t>
  </si>
  <si>
    <t>História - Licenciatura</t>
  </si>
  <si>
    <t>Filosofia - Bacharelado</t>
  </si>
  <si>
    <t>Pedagogia</t>
  </si>
  <si>
    <t>História - Bacharelado</t>
  </si>
  <si>
    <t>ABI em Teatro</t>
  </si>
  <si>
    <t>Teatro - Licenciatura</t>
  </si>
  <si>
    <t>Teatro - Bacharelado</t>
  </si>
  <si>
    <t>Artes Visuais - Bacharelado</t>
  </si>
  <si>
    <t>Artes Visuais - Licenciatura</t>
  </si>
  <si>
    <t>Letras - Bacharelado</t>
  </si>
  <si>
    <t>Letras - Licenciatura</t>
  </si>
  <si>
    <t>Música - Bacharelado</t>
  </si>
  <si>
    <t>Música - Licenciatura</t>
  </si>
  <si>
    <t>Número</t>
  </si>
  <si>
    <t>Processo seletivo</t>
  </si>
  <si>
    <t>Cidade sede</t>
  </si>
  <si>
    <t>Vagas iniciais</t>
  </si>
  <si>
    <t>Modalidade/grau</t>
  </si>
  <si>
    <t>Unidade Acadêmica sede</t>
  </si>
  <si>
    <t>Escola de Veterinária</t>
  </si>
  <si>
    <t>Belo Horizonte</t>
  </si>
  <si>
    <t>Escola de Arquitetura</t>
  </si>
  <si>
    <t>Escola de Belas Artes</t>
  </si>
  <si>
    <t>Habilidades</t>
  </si>
  <si>
    <t>Biblioteconomia</t>
  </si>
  <si>
    <t>Escola de Ciência da Informação</t>
  </si>
  <si>
    <t>Ciências Biológicas</t>
  </si>
  <si>
    <t>Instituto de Ciências Biológicas</t>
  </si>
  <si>
    <t>Ciências Biológicas (Licenciatura) (Noturno)</t>
  </si>
  <si>
    <t>Aquacultura (Bacharelado) (Diurno)</t>
  </si>
  <si>
    <t>Arquitetura e Urbanismo (Bacharelado) (Diurno)</t>
  </si>
  <si>
    <t>Arquitetura e Urbanismo (Bacharelado) (Noturno)</t>
  </si>
  <si>
    <t>Biblioteconomia (Bacharelado) (Diurno)</t>
  </si>
  <si>
    <t>Biblioteconomia (Bacharelado) (Noturno)</t>
  </si>
  <si>
    <t>ABI em Artes Visuais (Diurno)</t>
  </si>
  <si>
    <t>ABI em Ciências Biológicas (Diurno)</t>
  </si>
  <si>
    <t>Faculdade de Direito</t>
  </si>
  <si>
    <t>Direito (Bacharelado) (Diurno)</t>
  </si>
  <si>
    <t>Direito (Bacharelado) (Noturno)</t>
  </si>
  <si>
    <t>Educação Física</t>
  </si>
  <si>
    <t>Escola de Educação Física, Fisioterapia e Terapia Ocupacional</t>
  </si>
  <si>
    <t>Educação Física (Bacharelado) (Diurno)</t>
  </si>
  <si>
    <t>Educação Física (Bacharelado) (Noturno)</t>
  </si>
  <si>
    <t>Educação Física (Licenciatura) (Diurno)</t>
  </si>
  <si>
    <t>Escola de Enfermagem</t>
  </si>
  <si>
    <t>Enfermagem (Bacharelado) (Diurno)</t>
  </si>
  <si>
    <t>Engenharia Aeroespacial (Bacharelado) (Diurno)</t>
  </si>
  <si>
    <t>Escola de Engenharia</t>
  </si>
  <si>
    <t>Engenharia Ambiental (Bacharelado) (Diurno)</t>
  </si>
  <si>
    <t>Engenharia Civil (Bacharelado) (Diurno)</t>
  </si>
  <si>
    <t>Engenharia de Controle e Automação (Bacharelado) (Diurno)</t>
  </si>
  <si>
    <t>Engenharia de Controle e Automação (Bacharelado) (Noturno)</t>
  </si>
  <si>
    <t>Engenharia de Minas (Bacharelado) (Diurno)</t>
  </si>
  <si>
    <t>Engenharia de Produção (Bacharelado) (Diurno)</t>
  </si>
  <si>
    <t>Engenharia de Sistemas (Bacharelado) (Noturno)</t>
  </si>
  <si>
    <t>Engenharia Elétrica (Bacharelado) (Diurno)</t>
  </si>
  <si>
    <t>Engenharia Mecânica (Bacharelado) (Diurno)</t>
  </si>
  <si>
    <t>Engenharia Mecânica (Bacharelado) (Noturno)</t>
  </si>
  <si>
    <t>Engenharia Química (Bacharelado) (Diurno)</t>
  </si>
  <si>
    <t xml:space="preserve">Farmácia (Bacharelado) (Diurno) </t>
  </si>
  <si>
    <t xml:space="preserve">Farmácia (Bacharelado) (Noturno) </t>
  </si>
  <si>
    <t>Faculdade de Farmácia</t>
  </si>
  <si>
    <t>Filosofia</t>
  </si>
  <si>
    <t>Filosofia (Bacharelado) (Noturno)</t>
  </si>
  <si>
    <t>Faculdade de Filosofia e Ciências Humanas</t>
  </si>
  <si>
    <t xml:space="preserve">Fisioterapia (Bacharelado) (Diurno) </t>
  </si>
  <si>
    <t xml:space="preserve">Fonoaudiologia (Bacharelado) (Diurno) </t>
  </si>
  <si>
    <t>Faculdade de Medicina</t>
  </si>
  <si>
    <t>Instituto de Geociências</t>
  </si>
  <si>
    <t xml:space="preserve">Geologia (Bacharelado) (Diurno) </t>
  </si>
  <si>
    <t>Letras</t>
  </si>
  <si>
    <t>Letras-Libras</t>
  </si>
  <si>
    <t>Faculdade de Letras</t>
  </si>
  <si>
    <t>Letras (Bacharelado) (Diurno)</t>
  </si>
  <si>
    <t>Letras (Licenciatura) (Diurno)</t>
  </si>
  <si>
    <t>Letras (Bacharelado) (Noturno)</t>
  </si>
  <si>
    <t>Letras (Licenciatura) (Noturno)</t>
  </si>
  <si>
    <t>Letras-Libras (Licenciatura) (Noturno)</t>
  </si>
  <si>
    <t>Matemática</t>
  </si>
  <si>
    <t>Matemática (Licenciatura) (Noturno)</t>
  </si>
  <si>
    <t>Instituto de Ciências Exatas</t>
  </si>
  <si>
    <t>Medicina Veterinária (Bacharelado) (Diurno)</t>
  </si>
  <si>
    <t>Música</t>
  </si>
  <si>
    <t>Escola de Música</t>
  </si>
  <si>
    <t>Música (Bacharelado) (Diurno) - ingresso por meio de 19 habilitações</t>
  </si>
  <si>
    <t>Música (Bacharelado) (Noturno) - ingresso por meio de 2 habilitações: Musicoterapia e Música Popular</t>
  </si>
  <si>
    <t>Música (Licenciatura) (Noturno)</t>
  </si>
  <si>
    <t>Nutrição (Bacharelado) (Diurno)</t>
  </si>
  <si>
    <t>Odontologia (Bacharelado) (Diurno)</t>
  </si>
  <si>
    <t>Faculdade de Odontologia</t>
  </si>
  <si>
    <t>Pedagogia (Licenciatura) (Noturno)</t>
  </si>
  <si>
    <t>Pedagogia (Licenciatura) (Diurno)</t>
  </si>
  <si>
    <t>Faculdade de Educação</t>
  </si>
  <si>
    <t>Psicologia (Bacharelado) (Diurno)</t>
  </si>
  <si>
    <t>Publicidade e Propaganda (Bacharelado) (Diurno)</t>
  </si>
  <si>
    <t>Química</t>
  </si>
  <si>
    <t>Química (Licenciatura) (Noturno)</t>
  </si>
  <si>
    <t>Química Tecnológica (Bacharelado) (Noturno)</t>
  </si>
  <si>
    <t>Terapia Ocupacional (Bacharelado) (Diurno)</t>
  </si>
  <si>
    <t>Turismo (Bacharelado) (Diurno)</t>
  </si>
  <si>
    <t>Administração</t>
  </si>
  <si>
    <t>Montes Claros</t>
  </si>
  <si>
    <t>Matutino</t>
  </si>
  <si>
    <t>Administração (Bacharelado) (Matutino)</t>
  </si>
  <si>
    <t>Administração (Bacharelado) (Noturno)</t>
  </si>
  <si>
    <t>Faculdade de Ciências Econômicas</t>
  </si>
  <si>
    <t>Instituto de Ciências Agrárias</t>
  </si>
  <si>
    <t>Ciências Atuariais (Bacharelado) (Matutino)</t>
  </si>
  <si>
    <t>Ciências Econômicas (Bacharelado) (Matutino)</t>
  </si>
  <si>
    <t>ABI em Ciências Sociais (Matutino)</t>
  </si>
  <si>
    <t>Conservação e Restauração de Bens Culturais Móveis (Bacharelado) (Matutino)</t>
  </si>
  <si>
    <t>Controladoria e Finanças (Bacharelado) (Matutino)</t>
  </si>
  <si>
    <t>Estatística (Bacharelado) (Matutino)</t>
  </si>
  <si>
    <t>Geografia</t>
  </si>
  <si>
    <t>Geografia (Licenciatura) (Noturno)</t>
  </si>
  <si>
    <t>ABI em Geografia (Matutino)</t>
  </si>
  <si>
    <t>Jornalismo</t>
  </si>
  <si>
    <t>Jornalismo (Bacharelado) (Matutino)</t>
  </si>
  <si>
    <t>Jornalismo (Bacharelado) (Noturno)</t>
  </si>
  <si>
    <t>Museologia (Bacharelado) (Matutino)</t>
  </si>
  <si>
    <t>09 - Saúde e bem-estar</t>
  </si>
  <si>
    <t>Relações Públicas (Bacharelado) (Matutino)</t>
  </si>
  <si>
    <t>Ciência de Dados (Bacharelado) (Vespertino)</t>
  </si>
  <si>
    <t>Ciências do Estado (Bacharelado) (Vespertino)</t>
  </si>
  <si>
    <t>Engenharia de Computação</t>
  </si>
  <si>
    <t>Engenharia de Computação (Bacharelado) (Vespertino)</t>
  </si>
  <si>
    <t>Escola de Engenharia/Instituto de Ciências Exatas</t>
  </si>
  <si>
    <t>Física</t>
  </si>
  <si>
    <t>ABI em Física (Vespertino)</t>
  </si>
  <si>
    <t>Física (Licenciatura) (Noturno)</t>
  </si>
  <si>
    <t>História</t>
  </si>
  <si>
    <t>ABI em História (Vespertino)</t>
  </si>
  <si>
    <t>História (Licenciatura) (Noturno)</t>
  </si>
  <si>
    <t>Matemática Computacional (Bacharelado) (Vespertino)</t>
  </si>
  <si>
    <t>Integral</t>
  </si>
  <si>
    <t>Medicina (Bacharelado) (Integral)</t>
  </si>
  <si>
    <t>ABI em Antropologia e Arqueologia (Bacharelado) (Noturno)</t>
  </si>
  <si>
    <t>ABI em Ciência da Computação e Sistemas de Informação (Bacharelado) (Vespertino)</t>
  </si>
  <si>
    <t>ABI em Engenharia Metalúrgica e Engenharia de Materiais (Bacharelado) (Diurno)</t>
  </si>
  <si>
    <t>Arquivologia (Bacharelado) (Noturno)</t>
  </si>
  <si>
    <t>Biomedicina (Bacharelado) (Noturno)</t>
  </si>
  <si>
    <t>Ciências Contábeis (Bacharelado) (Noturno)</t>
  </si>
  <si>
    <t>Ciências Socioambientais (Bacharelado) (Noturno)</t>
  </si>
  <si>
    <t>Cinema de Animação e Artes Digitais (Bacharelado) (Noturno)</t>
  </si>
  <si>
    <t>Dança</t>
  </si>
  <si>
    <t>Dança (Licenciatura) (Noturno)</t>
  </si>
  <si>
    <t>Design (Bacharelado) (Noturno)</t>
  </si>
  <si>
    <t>Design de Moda (Bacharelado) (Noturno)</t>
  </si>
  <si>
    <t>Gestão de Serviços de Saúde (Bacharelado) (Noturno)</t>
  </si>
  <si>
    <t>Gestão Pública (Bacharelado) (Noturno)</t>
  </si>
  <si>
    <t>Radiologia (Superior de Tecnologia) (Noturno)</t>
  </si>
  <si>
    <t>Relações Econômicas Internacionais (Bacharelado) (Noturno)</t>
  </si>
  <si>
    <t>Formação Intercultural para Educadores Indígenas</t>
  </si>
  <si>
    <t>FIEI</t>
  </si>
  <si>
    <t>Formação Intercultural para Educadores Indígenas (Licenciatura) (Diurno)</t>
  </si>
  <si>
    <t>Licenciatura em Educação do Campo</t>
  </si>
  <si>
    <t>Licenciatura e Educação do Campo (Licenciatura) (Diurno)</t>
  </si>
  <si>
    <t>Ciências da Natureza</t>
  </si>
  <si>
    <t>Agronomia (Bacharelado) (Diurno)</t>
  </si>
  <si>
    <t>ABI em Ciências da Natureza e Matemática (Licenciatura) (Noturno)</t>
  </si>
  <si>
    <t>Engenharia Agrícola e Ambiental (Bacharelado) (Diurno)</t>
  </si>
  <si>
    <t>Engenharia de Alimentos (Bacharelado) (Diurno)</t>
  </si>
  <si>
    <t>Engenharia Florestal (Bacharelado) (Diurno)</t>
  </si>
  <si>
    <t>Zootecnia (Bacharelado) (Diurno)</t>
  </si>
  <si>
    <t>Área CINE</t>
  </si>
  <si>
    <t>03 - Ciências sociais, comunicação e informação</t>
  </si>
  <si>
    <t>1o sem.</t>
  </si>
  <si>
    <t>2o sem.</t>
  </si>
  <si>
    <t>Lecampo</t>
  </si>
  <si>
    <t>ABI em Teatro (Matutino)</t>
  </si>
  <si>
    <t xml:space="preserve">Outros </t>
  </si>
  <si>
    <t>Cidade de oferta</t>
  </si>
  <si>
    <t>Grande área do conhecimento</t>
  </si>
  <si>
    <t>Humanidades</t>
  </si>
  <si>
    <t>Ciências da Vida</t>
  </si>
  <si>
    <t>Vagas no Matutino, Vespertino, Diurno ou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</si>
</sst>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88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3" fillId="0" borderId="0"/>
    <xf numFmtId="9" fontId="7" fillId="0" borderId="0" applyFont="0" applyFill="0" applyBorder="0" applyAlignment="0" applyProtection="0"/>
  </cellStyleXfs>
  <cellXfs count="205">
    <xf numFmtId="0" fontId="0" fillId="0" borderId="0" xfId="0"/>
    <xf numFmtId="0" fontId="26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6" fillId="0" borderId="0" xfId="0" applyFont="1"/>
    <xf numFmtId="0" fontId="27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6" fillId="0" borderId="10" xfId="0" applyFont="1" applyBorder="1"/>
    <xf numFmtId="0" fontId="26" fillId="0" borderId="0" xfId="0" applyFont="1"/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29" fillId="0" borderId="10" xfId="0" applyFont="1" applyBorder="1"/>
    <xf numFmtId="0" fontId="30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6" fillId="34" borderId="10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horizontal="center" vertical="center"/>
    </xf>
    <xf numFmtId="0" fontId="26" fillId="36" borderId="10" xfId="0" applyFont="1" applyFill="1" applyBorder="1" applyAlignment="1">
      <alignment horizontal="center" vertical="center"/>
    </xf>
    <xf numFmtId="0" fontId="6" fillId="36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wrapText="1"/>
    </xf>
    <xf numFmtId="164" fontId="6" fillId="34" borderId="12" xfId="0" applyNumberFormat="1" applyFont="1" applyFill="1" applyBorder="1" applyAlignment="1">
      <alignment horizontal="center" vertical="center"/>
    </xf>
    <xf numFmtId="164" fontId="6" fillId="35" borderId="12" xfId="0" applyNumberFormat="1" applyFont="1" applyFill="1" applyBorder="1" applyAlignment="1">
      <alignment horizontal="center" vertical="center"/>
    </xf>
    <xf numFmtId="164" fontId="6" fillId="36" borderId="12" xfId="0" applyNumberFormat="1" applyFont="1" applyFill="1" applyBorder="1" applyAlignment="1">
      <alignment horizontal="center" vertical="center"/>
    </xf>
    <xf numFmtId="0" fontId="29" fillId="0" borderId="12" xfId="0" applyFont="1" applyBorder="1" applyAlignment="1">
      <alignment vertical="center"/>
    </xf>
    <xf numFmtId="0" fontId="29" fillId="33" borderId="14" xfId="0" applyFont="1" applyFill="1" applyBorder="1" applyAlignment="1">
      <alignment vertical="center"/>
    </xf>
    <xf numFmtId="0" fontId="26" fillId="33" borderId="11" xfId="0" applyFont="1" applyFill="1" applyBorder="1" applyAlignment="1">
      <alignment horizontal="center" vertical="center"/>
    </xf>
    <xf numFmtId="0" fontId="6" fillId="33" borderId="0" xfId="0" applyFont="1" applyFill="1" applyAlignment="1">
      <alignment horizontal="center" vertical="center"/>
    </xf>
    <xf numFmtId="0" fontId="6" fillId="33" borderId="10" xfId="0" applyFont="1" applyFill="1" applyBorder="1" applyAlignment="1">
      <alignment horizontal="center" vertical="center"/>
    </xf>
    <xf numFmtId="0" fontId="29" fillId="34" borderId="10" xfId="0" applyFont="1" applyFill="1" applyBorder="1" applyAlignment="1">
      <alignment vertical="center"/>
    </xf>
    <xf numFmtId="0" fontId="6" fillId="34" borderId="10" xfId="0" applyFont="1" applyFill="1" applyBorder="1" applyAlignment="1">
      <alignment horizontal="center" vertical="center"/>
    </xf>
    <xf numFmtId="0" fontId="29" fillId="35" borderId="10" xfId="0" applyFont="1" applyFill="1" applyBorder="1" applyAlignment="1">
      <alignment vertical="center"/>
    </xf>
    <xf numFmtId="0" fontId="6" fillId="35" borderId="10" xfId="0" applyFont="1" applyFill="1" applyBorder="1" applyAlignment="1">
      <alignment horizontal="center" vertical="center"/>
    </xf>
    <xf numFmtId="0" fontId="29" fillId="36" borderId="10" xfId="0" applyFont="1" applyFill="1" applyBorder="1" applyAlignment="1">
      <alignment vertical="center"/>
    </xf>
    <xf numFmtId="0" fontId="29" fillId="36" borderId="10" xfId="0" applyFont="1" applyFill="1" applyBorder="1" applyAlignment="1">
      <alignment vertical="center" wrapText="1"/>
    </xf>
    <xf numFmtId="0" fontId="29" fillId="0" borderId="15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6" fontId="3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29" fillId="0" borderId="15" xfId="0" applyNumberFormat="1" applyFont="1" applyBorder="1" applyAlignment="1">
      <alignment horizontal="center" vertical="center"/>
    </xf>
    <xf numFmtId="1" fontId="29" fillId="0" borderId="10" xfId="0" applyNumberFormat="1" applyFont="1" applyBorder="1" applyAlignment="1">
      <alignment horizontal="center" vertical="center"/>
    </xf>
    <xf numFmtId="1" fontId="29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2" fillId="0" borderId="0" xfId="0" applyFont="1"/>
    <xf numFmtId="0" fontId="31" fillId="0" borderId="12" xfId="0" applyFont="1" applyBorder="1" applyAlignment="1">
      <alignment vertical="center"/>
    </xf>
    <xf numFmtId="0" fontId="31" fillId="0" borderId="15" xfId="0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0" fontId="31" fillId="37" borderId="14" xfId="0" applyFont="1" applyFill="1" applyBorder="1" applyAlignment="1">
      <alignment vertical="center"/>
    </xf>
    <xf numFmtId="0" fontId="32" fillId="37" borderId="16" xfId="0" applyFont="1" applyFill="1" applyBorder="1" applyAlignment="1">
      <alignment horizontal="center" vertical="center"/>
    </xf>
    <xf numFmtId="0" fontId="30" fillId="37" borderId="0" xfId="0" applyFont="1" applyFill="1" applyAlignment="1">
      <alignment horizontal="center" vertical="center"/>
    </xf>
    <xf numFmtId="0" fontId="30" fillId="37" borderId="10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" fontId="31" fillId="0" borderId="17" xfId="0" applyNumberFormat="1" applyFont="1" applyBorder="1" applyAlignment="1">
      <alignment horizontal="center" vertical="center"/>
    </xf>
    <xf numFmtId="0" fontId="31" fillId="38" borderId="17" xfId="0" applyFont="1" applyFill="1" applyBorder="1" applyAlignment="1">
      <alignment vertical="center"/>
    </xf>
    <xf numFmtId="0" fontId="32" fillId="38" borderId="18" xfId="0" applyFont="1" applyFill="1" applyBorder="1" applyAlignment="1">
      <alignment horizontal="center" vertical="center"/>
    </xf>
    <xf numFmtId="0" fontId="30" fillId="38" borderId="14" xfId="0" applyFont="1" applyFill="1" applyBorder="1" applyAlignment="1">
      <alignment horizontal="center" vertical="center"/>
    </xf>
    <xf numFmtId="0" fontId="32" fillId="38" borderId="17" xfId="0" applyFont="1" applyFill="1" applyBorder="1" applyAlignment="1">
      <alignment horizontal="center" vertical="center"/>
    </xf>
    <xf numFmtId="0" fontId="31" fillId="39" borderId="17" xfId="0" applyFont="1" applyFill="1" applyBorder="1" applyAlignment="1">
      <alignment vertical="center"/>
    </xf>
    <xf numFmtId="0" fontId="32" fillId="39" borderId="17" xfId="0" applyFont="1" applyFill="1" applyBorder="1" applyAlignment="1">
      <alignment horizontal="center" vertical="center"/>
    </xf>
    <xf numFmtId="0" fontId="30" fillId="39" borderId="14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1" fontId="31" fillId="0" borderId="16" xfId="0" applyNumberFormat="1" applyFont="1" applyBorder="1" applyAlignment="1">
      <alignment horizontal="center" vertical="center" wrapText="1"/>
    </xf>
    <xf numFmtId="0" fontId="31" fillId="40" borderId="17" xfId="0" applyFont="1" applyFill="1" applyBorder="1" applyAlignment="1">
      <alignment vertical="center"/>
    </xf>
    <xf numFmtId="0" fontId="32" fillId="40" borderId="17" xfId="0" applyFont="1" applyFill="1" applyBorder="1" applyAlignment="1">
      <alignment horizontal="center" vertical="center"/>
    </xf>
    <xf numFmtId="0" fontId="30" fillId="40" borderId="14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1" fontId="31" fillId="0" borderId="17" xfId="0" applyNumberFormat="1" applyFont="1" applyBorder="1" applyAlignment="1">
      <alignment horizontal="center" vertical="center" wrapText="1"/>
    </xf>
    <xf numFmtId="0" fontId="31" fillId="40" borderId="17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6" fillId="0" borderId="23" xfId="0" applyFont="1" applyBorder="1" applyAlignment="1">
      <alignment vertical="center"/>
    </xf>
    <xf numFmtId="0" fontId="34" fillId="0" borderId="24" xfId="286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2" fillId="42" borderId="21" xfId="0" applyFont="1" applyFill="1" applyBorder="1" applyAlignment="1">
      <alignment vertical="center"/>
    </xf>
    <xf numFmtId="0" fontId="22" fillId="42" borderId="22" xfId="0" applyFont="1" applyFill="1" applyBorder="1" applyAlignment="1">
      <alignment vertical="center"/>
    </xf>
    <xf numFmtId="0" fontId="35" fillId="42" borderId="21" xfId="0" applyFont="1" applyFill="1" applyBorder="1" applyAlignment="1">
      <alignment horizontal="center" vertical="center"/>
    </xf>
    <xf numFmtId="0" fontId="35" fillId="42" borderId="20" xfId="0" applyFont="1" applyFill="1" applyBorder="1" applyAlignment="1">
      <alignment vertical="center"/>
    </xf>
    <xf numFmtId="0" fontId="36" fillId="41" borderId="20" xfId="0" applyFont="1" applyFill="1" applyBorder="1" applyAlignment="1">
      <alignment vertical="center" wrapText="1"/>
    </xf>
    <xf numFmtId="0" fontId="36" fillId="41" borderId="21" xfId="0" applyFont="1" applyFill="1" applyBorder="1" applyAlignment="1">
      <alignment horizontal="center" vertical="center" wrapText="1"/>
    </xf>
    <xf numFmtId="0" fontId="36" fillId="41" borderId="2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29" fillId="0" borderId="13" xfId="0" applyFont="1" applyBorder="1" applyAlignment="1">
      <alignment horizontal="center" vertical="center" wrapText="1"/>
    </xf>
    <xf numFmtId="1" fontId="29" fillId="0" borderId="13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10" xfId="0" applyFont="1" applyBorder="1"/>
    <xf numFmtId="16" fontId="1" fillId="0" borderId="10" xfId="0" applyNumberFormat="1" applyFont="1" applyBorder="1" applyAlignment="1">
      <alignment horizontal="center"/>
    </xf>
    <xf numFmtId="1" fontId="39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64" fontId="0" fillId="0" borderId="0" xfId="287" applyNumberFormat="1" applyFont="1"/>
    <xf numFmtId="0" fontId="40" fillId="0" borderId="13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/>
    </xf>
    <xf numFmtId="0" fontId="26" fillId="0" borderId="1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vertical="center"/>
    </xf>
    <xf numFmtId="0" fontId="31" fillId="0" borderId="15" xfId="0" applyFont="1" applyBorder="1" applyAlignment="1">
      <alignment vertical="center"/>
    </xf>
    <xf numFmtId="0" fontId="31" fillId="0" borderId="16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 wrapText="1"/>
    </xf>
    <xf numFmtId="0" fontId="1" fillId="0" borderId="10" xfId="0" applyFont="1" applyBorder="1"/>
    <xf numFmtId="1" fontId="26" fillId="0" borderId="14" xfId="0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/>
    </xf>
    <xf numFmtId="1" fontId="1" fillId="0" borderId="10" xfId="0" applyNumberFormat="1" applyFont="1" applyBorder="1" applyAlignment="1">
      <alignment horizontal="left"/>
    </xf>
    <xf numFmtId="1" fontId="6" fillId="0" borderId="10" xfId="0" applyNumberFormat="1" applyFont="1" applyBorder="1" applyAlignment="1">
      <alignment horizontal="left"/>
    </xf>
    <xf numFmtId="1" fontId="29" fillId="0" borderId="15" xfId="0" applyNumberFormat="1" applyFont="1" applyBorder="1" applyAlignment="1">
      <alignment horizontal="left" vertical="center"/>
    </xf>
    <xf numFmtId="1" fontId="29" fillId="0" borderId="10" xfId="0" applyNumberFormat="1" applyFont="1" applyBorder="1" applyAlignment="1">
      <alignment horizontal="left" vertical="center"/>
    </xf>
    <xf numFmtId="1" fontId="29" fillId="0" borderId="13" xfId="0" applyNumberFormat="1" applyFont="1" applyBorder="1" applyAlignment="1">
      <alignment horizontal="left" vertical="center" wrapText="1"/>
    </xf>
    <xf numFmtId="1" fontId="29" fillId="0" borderId="11" xfId="0" applyNumberFormat="1" applyFont="1" applyBorder="1" applyAlignment="1">
      <alignment horizontal="left" vertical="center" wrapText="1"/>
    </xf>
    <xf numFmtId="1" fontId="29" fillId="0" borderId="14" xfId="0" applyNumberFormat="1" applyFont="1" applyBorder="1" applyAlignment="1">
      <alignment horizontal="left" vertical="center" wrapText="1"/>
    </xf>
    <xf numFmtId="1" fontId="6" fillId="0" borderId="0" xfId="0" applyNumberFormat="1" applyFont="1" applyAlignment="1">
      <alignment horizontal="left"/>
    </xf>
    <xf numFmtId="1" fontId="31" fillId="0" borderId="15" xfId="0" applyNumberFormat="1" applyFont="1" applyBorder="1" applyAlignment="1">
      <alignment horizontal="left" vertical="center"/>
    </xf>
    <xf numFmtId="1" fontId="31" fillId="0" borderId="17" xfId="0" applyNumberFormat="1" applyFont="1" applyBorder="1" applyAlignment="1">
      <alignment horizontal="left" vertical="center"/>
    </xf>
    <xf numFmtId="1" fontId="31" fillId="0" borderId="16" xfId="0" applyNumberFormat="1" applyFont="1" applyBorder="1" applyAlignment="1">
      <alignment horizontal="left" vertical="center" wrapText="1"/>
    </xf>
    <xf numFmtId="1" fontId="31" fillId="0" borderId="17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41" borderId="0" xfId="0" applyFont="1" applyFill="1" applyAlignment="1">
      <alignment horizontal="center" vertical="center" wrapText="1"/>
    </xf>
    <xf numFmtId="0" fontId="22" fillId="42" borderId="0" xfId="0" applyFont="1" applyFill="1" applyAlignment="1">
      <alignment horizontal="left" vertical="center" wrapText="1"/>
    </xf>
    <xf numFmtId="0" fontId="22" fillId="42" borderId="0" xfId="0" applyFont="1" applyFill="1" applyAlignment="1">
      <alignment vertical="center" wrapText="1"/>
    </xf>
    <xf numFmtId="0" fontId="22" fillId="42" borderId="0" xfId="0" applyFont="1" applyFill="1" applyAlignment="1">
      <alignment horizontal="center" vertical="center" wrapText="1"/>
    </xf>
    <xf numFmtId="0" fontId="0" fillId="42" borderId="0" xfId="0" applyFill="1" applyAlignment="1">
      <alignment vertical="center" wrapText="1"/>
    </xf>
    <xf numFmtId="0" fontId="1" fillId="42" borderId="0" xfId="0" applyFont="1" applyFill="1" applyAlignment="1">
      <alignment vertical="center" wrapText="1"/>
    </xf>
    <xf numFmtId="0" fontId="22" fillId="0" borderId="10" xfId="0" applyFont="1" applyBorder="1" applyAlignment="1">
      <alignment vertical="center"/>
    </xf>
    <xf numFmtId="0" fontId="22" fillId="33" borderId="29" xfId="0" applyFont="1" applyFill="1" applyBorder="1" applyAlignment="1">
      <alignment vertical="center" wrapText="1"/>
    </xf>
    <xf numFmtId="0" fontId="1" fillId="33" borderId="30" xfId="0" applyFont="1" applyFill="1" applyBorder="1" applyAlignment="1">
      <alignment horizontal="center" vertical="center"/>
    </xf>
    <xf numFmtId="164" fontId="1" fillId="0" borderId="30" xfId="287" applyNumberFormat="1" applyFont="1" applyBorder="1" applyAlignment="1">
      <alignment horizontal="center" vertical="center"/>
    </xf>
    <xf numFmtId="0" fontId="1" fillId="33" borderId="31" xfId="0" applyFont="1" applyFill="1" applyBorder="1" applyAlignment="1">
      <alignment horizontal="center" vertical="center"/>
    </xf>
    <xf numFmtId="0" fontId="1" fillId="34" borderId="30" xfId="0" applyFont="1" applyFill="1" applyBorder="1" applyAlignment="1">
      <alignment horizontal="center" vertical="center"/>
    </xf>
    <xf numFmtId="164" fontId="1" fillId="34" borderId="30" xfId="287" applyNumberFormat="1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34" borderId="33" xfId="0" applyFont="1" applyFill="1" applyBorder="1" applyAlignment="1">
      <alignment horizontal="center" vertical="center"/>
    </xf>
    <xf numFmtId="164" fontId="1" fillId="34" borderId="33" xfId="287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43" borderId="0" xfId="0" applyFont="1" applyFill="1" applyAlignment="1">
      <alignment horizontal="center" vertical="center"/>
    </xf>
    <xf numFmtId="164" fontId="1" fillId="43" borderId="0" xfId="287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5" borderId="30" xfId="0" applyFont="1" applyFill="1" applyBorder="1" applyAlignment="1">
      <alignment horizontal="center" vertical="center"/>
    </xf>
    <xf numFmtId="164" fontId="1" fillId="35" borderId="30" xfId="287" applyNumberFormat="1" applyFont="1" applyFill="1" applyBorder="1" applyAlignment="1">
      <alignment horizontal="center" vertical="center"/>
    </xf>
    <xf numFmtId="0" fontId="1" fillId="35" borderId="0" xfId="0" applyFont="1" applyFill="1" applyAlignment="1">
      <alignment horizontal="center" vertical="center"/>
    </xf>
    <xf numFmtId="164" fontId="1" fillId="35" borderId="0" xfId="287" applyNumberFormat="1" applyFont="1" applyFill="1" applyBorder="1" applyAlignment="1">
      <alignment horizontal="center" vertical="center"/>
    </xf>
    <xf numFmtId="0" fontId="1" fillId="35" borderId="33" xfId="0" applyFont="1" applyFill="1" applyBorder="1" applyAlignment="1">
      <alignment horizontal="center" vertical="center"/>
    </xf>
    <xf numFmtId="164" fontId="1" fillId="35" borderId="33" xfId="287" applyNumberFormat="1" applyFont="1" applyFill="1" applyBorder="1" applyAlignment="1">
      <alignment horizontal="center" vertical="center"/>
    </xf>
    <xf numFmtId="0" fontId="1" fillId="36" borderId="0" xfId="0" applyFont="1" applyFill="1" applyAlignment="1">
      <alignment horizontal="center" vertical="center"/>
    </xf>
    <xf numFmtId="164" fontId="1" fillId="36" borderId="0" xfId="287" applyNumberFormat="1" applyFont="1" applyFill="1" applyBorder="1" applyAlignment="1">
      <alignment horizontal="center" vertical="center"/>
    </xf>
    <xf numFmtId="0" fontId="1" fillId="36" borderId="16" xfId="0" applyFont="1" applyFill="1" applyBorder="1" applyAlignment="1">
      <alignment horizontal="center" vertical="center"/>
    </xf>
    <xf numFmtId="0" fontId="1" fillId="36" borderId="33" xfId="0" applyFont="1" applyFill="1" applyBorder="1" applyAlignment="1">
      <alignment horizontal="center" vertical="center"/>
    </xf>
    <xf numFmtId="164" fontId="1" fillId="36" borderId="33" xfId="287" applyNumberFormat="1" applyFont="1" applyFill="1" applyBorder="1" applyAlignment="1">
      <alignment horizontal="center" vertical="center"/>
    </xf>
    <xf numFmtId="0" fontId="1" fillId="36" borderId="17" xfId="0" applyFont="1" applyFill="1" applyBorder="1" applyAlignment="1">
      <alignment horizontal="center" vertical="center"/>
    </xf>
    <xf numFmtId="0" fontId="0" fillId="34" borderId="29" xfId="0" applyFill="1" applyBorder="1" applyAlignment="1">
      <alignment vertical="center" wrapText="1"/>
    </xf>
    <xf numFmtId="0" fontId="0" fillId="34" borderId="15" xfId="0" applyFill="1" applyBorder="1" applyAlignment="1">
      <alignment vertical="center" wrapText="1"/>
    </xf>
    <xf numFmtId="0" fontId="0" fillId="43" borderId="32" xfId="0" applyFill="1" applyBorder="1" applyAlignment="1">
      <alignment vertical="center" wrapText="1"/>
    </xf>
    <xf numFmtId="0" fontId="0" fillId="35" borderId="29" xfId="0" applyFill="1" applyBorder="1" applyAlignment="1">
      <alignment vertical="center" wrapText="1"/>
    </xf>
    <xf numFmtId="0" fontId="0" fillId="35" borderId="32" xfId="0" applyFill="1" applyBorder="1" applyAlignment="1">
      <alignment vertical="center" wrapText="1"/>
    </xf>
    <xf numFmtId="0" fontId="0" fillId="35" borderId="15" xfId="0" applyFill="1" applyBorder="1" applyAlignment="1">
      <alignment vertical="center" wrapText="1"/>
    </xf>
    <xf numFmtId="0" fontId="0" fillId="36" borderId="32" xfId="0" applyFill="1" applyBorder="1" applyAlignment="1">
      <alignment vertical="center" wrapText="1"/>
    </xf>
    <xf numFmtId="0" fontId="0" fillId="36" borderId="15" xfId="0" applyFill="1" applyBorder="1" applyAlignment="1">
      <alignment vertical="center" wrapText="1"/>
    </xf>
    <xf numFmtId="0" fontId="26" fillId="33" borderId="30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/>
    </xf>
    <xf numFmtId="0" fontId="31" fillId="0" borderId="13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1" fontId="29" fillId="0" borderId="13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</cellXfs>
  <cellStyles count="288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Neutro" xfId="8" builtinId="28" customBuiltin="1"/>
    <cellStyle name="Normal" xfId="0" builtinId="0"/>
    <cellStyle name="Normal 2" xfId="286" xr:uid="{93D6E694-FCA6-4702-B146-8A8021E187CD}"/>
    <cellStyle name="Nota" xfId="15" builtinId="10" customBuiltin="1"/>
    <cellStyle name="Porcentagem" xfId="287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2944-730A-401F-9225-796A96E08576}">
  <dimension ref="A1:N127"/>
  <sheetViews>
    <sheetView tabSelected="1" workbookViewId="0">
      <selection activeCell="K114" sqref="K114:K115"/>
    </sheetView>
  </sheetViews>
  <sheetFormatPr baseColWidth="10" defaultColWidth="9.1640625" defaultRowHeight="15" x14ac:dyDescent="0.2"/>
  <cols>
    <col min="1" max="1" width="14.33203125" style="135" customWidth="1"/>
    <col min="2" max="2" width="8.5" style="138" customWidth="1"/>
    <col min="3" max="3" width="31.5" style="139" customWidth="1"/>
    <col min="4" max="4" width="12.5" style="135" customWidth="1"/>
    <col min="5" max="5" width="11.6640625" style="135" customWidth="1"/>
    <col min="6" max="6" width="7.83203125" style="134" customWidth="1"/>
    <col min="7" max="8" width="7.83203125" style="138" customWidth="1"/>
    <col min="9" max="9" width="43.5" style="135" customWidth="1"/>
    <col min="10" max="10" width="13" style="135" customWidth="1"/>
    <col min="11" max="11" width="25.6640625" style="135" customWidth="1"/>
    <col min="12" max="12" width="46.83203125" style="135" customWidth="1"/>
    <col min="13" max="13" width="40.5" style="135" customWidth="1"/>
    <col min="14" max="14" width="9.1640625" style="138"/>
    <col min="15" max="16384" width="9.1640625" style="135"/>
  </cols>
  <sheetData>
    <row r="1" spans="1:14" s="140" customFormat="1" ht="32" x14ac:dyDescent="0.2">
      <c r="A1" s="140" t="s">
        <v>253</v>
      </c>
      <c r="B1" s="140" t="s">
        <v>251</v>
      </c>
      <c r="C1" s="140" t="s">
        <v>60</v>
      </c>
      <c r="D1" s="140" t="s">
        <v>255</v>
      </c>
      <c r="E1" s="140" t="s">
        <v>92</v>
      </c>
      <c r="F1" s="140" t="s">
        <v>254</v>
      </c>
      <c r="G1" s="140" t="s">
        <v>404</v>
      </c>
      <c r="H1" s="140" t="s">
        <v>405</v>
      </c>
      <c r="I1" s="140" t="s">
        <v>143</v>
      </c>
      <c r="J1" s="140" t="s">
        <v>252</v>
      </c>
      <c r="K1" s="140" t="s">
        <v>410</v>
      </c>
      <c r="L1" s="140" t="s">
        <v>402</v>
      </c>
      <c r="M1" s="140" t="s">
        <v>256</v>
      </c>
      <c r="N1" s="140" t="s">
        <v>102</v>
      </c>
    </row>
    <row r="2" spans="1:14" s="136" customFormat="1" ht="17" x14ac:dyDescent="0.2">
      <c r="A2" s="135" t="s">
        <v>258</v>
      </c>
      <c r="B2" s="138">
        <v>1</v>
      </c>
      <c r="C2" s="141" t="s">
        <v>338</v>
      </c>
      <c r="D2" s="135" t="s">
        <v>95</v>
      </c>
      <c r="E2" s="135" t="s">
        <v>340</v>
      </c>
      <c r="F2" s="143">
        <v>50</v>
      </c>
      <c r="G2" s="138">
        <v>0</v>
      </c>
      <c r="H2" s="138">
        <v>50</v>
      </c>
      <c r="I2" s="135" t="s">
        <v>341</v>
      </c>
      <c r="J2" s="135" t="s">
        <v>128</v>
      </c>
      <c r="K2" s="135" t="s">
        <v>411</v>
      </c>
      <c r="L2" s="137" t="s">
        <v>207</v>
      </c>
      <c r="M2" s="136" t="s">
        <v>343</v>
      </c>
      <c r="N2" s="138">
        <v>1949</v>
      </c>
    </row>
    <row r="3" spans="1:14" s="136" customFormat="1" ht="17" x14ac:dyDescent="0.2">
      <c r="A3" s="135" t="s">
        <v>258</v>
      </c>
      <c r="B3" s="138">
        <v>1</v>
      </c>
      <c r="C3" s="141" t="s">
        <v>338</v>
      </c>
      <c r="D3" s="135" t="s">
        <v>95</v>
      </c>
      <c r="E3" s="135" t="s">
        <v>94</v>
      </c>
      <c r="F3" s="143">
        <v>50</v>
      </c>
      <c r="G3" s="138">
        <v>50</v>
      </c>
      <c r="H3" s="138">
        <v>0</v>
      </c>
      <c r="I3" s="135" t="s">
        <v>342</v>
      </c>
      <c r="J3" s="135" t="s">
        <v>128</v>
      </c>
      <c r="K3" s="135" t="s">
        <v>411</v>
      </c>
      <c r="L3" s="137" t="s">
        <v>207</v>
      </c>
      <c r="M3" s="136" t="s">
        <v>343</v>
      </c>
      <c r="N3" s="138">
        <v>1980</v>
      </c>
    </row>
    <row r="4" spans="1:14" s="136" customFormat="1" ht="17" x14ac:dyDescent="0.2">
      <c r="A4" s="135" t="s">
        <v>339</v>
      </c>
      <c r="B4" s="138">
        <v>2</v>
      </c>
      <c r="C4" s="141" t="s">
        <v>338</v>
      </c>
      <c r="D4" s="135" t="s">
        <v>95</v>
      </c>
      <c r="E4" s="135" t="s">
        <v>94</v>
      </c>
      <c r="F4" s="143">
        <v>40</v>
      </c>
      <c r="G4" s="138">
        <v>40</v>
      </c>
      <c r="H4" s="138">
        <v>0</v>
      </c>
      <c r="I4" s="135" t="s">
        <v>342</v>
      </c>
      <c r="J4" s="135" t="s">
        <v>128</v>
      </c>
      <c r="K4" s="135" t="s">
        <v>411</v>
      </c>
      <c r="L4" s="137" t="s">
        <v>207</v>
      </c>
      <c r="M4" s="136" t="s">
        <v>344</v>
      </c>
      <c r="N4" s="138">
        <v>2009</v>
      </c>
    </row>
    <row r="5" spans="1:14" s="136" customFormat="1" ht="17" x14ac:dyDescent="0.2">
      <c r="A5" s="135" t="s">
        <v>339</v>
      </c>
      <c r="B5" s="138">
        <v>3</v>
      </c>
      <c r="C5" s="141" t="s">
        <v>1</v>
      </c>
      <c r="D5" s="135" t="s">
        <v>95</v>
      </c>
      <c r="E5" s="135" t="s">
        <v>93</v>
      </c>
      <c r="F5" s="143">
        <v>40</v>
      </c>
      <c r="G5" s="138">
        <v>40</v>
      </c>
      <c r="H5" s="138">
        <v>0</v>
      </c>
      <c r="I5" s="135" t="s">
        <v>396</v>
      </c>
      <c r="J5" s="135" t="s">
        <v>128</v>
      </c>
      <c r="K5" s="135" t="s">
        <v>412</v>
      </c>
      <c r="L5" s="137" t="s">
        <v>201</v>
      </c>
      <c r="M5" s="136" t="s">
        <v>344</v>
      </c>
      <c r="N5" s="138">
        <v>1999</v>
      </c>
    </row>
    <row r="6" spans="1:14" s="136" customFormat="1" ht="32" x14ac:dyDescent="0.2">
      <c r="A6" s="135" t="s">
        <v>258</v>
      </c>
      <c r="B6" s="138">
        <v>4</v>
      </c>
      <c r="C6" s="141" t="s">
        <v>233</v>
      </c>
      <c r="D6" s="135" t="s">
        <v>95</v>
      </c>
      <c r="E6" s="135" t="s">
        <v>94</v>
      </c>
      <c r="F6" s="143">
        <v>20</v>
      </c>
      <c r="G6" s="138">
        <v>20</v>
      </c>
      <c r="H6" s="138">
        <v>0</v>
      </c>
      <c r="I6" s="135" t="s">
        <v>374</v>
      </c>
      <c r="J6" s="135" t="s">
        <v>128</v>
      </c>
      <c r="K6" s="135" t="s">
        <v>411</v>
      </c>
      <c r="L6" s="137" t="s">
        <v>403</v>
      </c>
      <c r="M6" s="135" t="s">
        <v>302</v>
      </c>
      <c r="N6" s="138">
        <v>2010</v>
      </c>
    </row>
    <row r="7" spans="1:14" ht="17" x14ac:dyDescent="0.2">
      <c r="A7" s="135" t="s">
        <v>258</v>
      </c>
      <c r="B7" s="138">
        <v>5</v>
      </c>
      <c r="C7" s="142" t="s">
        <v>2</v>
      </c>
      <c r="D7" s="135" t="s">
        <v>95</v>
      </c>
      <c r="E7" s="135" t="s">
        <v>93</v>
      </c>
      <c r="F7" s="143">
        <v>50</v>
      </c>
      <c r="G7" s="138">
        <v>25</v>
      </c>
      <c r="H7" s="138">
        <v>25</v>
      </c>
      <c r="I7" s="135" t="s">
        <v>267</v>
      </c>
      <c r="J7" s="135" t="s">
        <v>128</v>
      </c>
      <c r="K7" s="135" t="s">
        <v>412</v>
      </c>
      <c r="L7" s="137" t="s">
        <v>201</v>
      </c>
      <c r="M7" s="135" t="s">
        <v>257</v>
      </c>
      <c r="N7" s="138">
        <v>2009</v>
      </c>
    </row>
    <row r="8" spans="1:14" ht="32" x14ac:dyDescent="0.2">
      <c r="A8" s="135" t="s">
        <v>258</v>
      </c>
      <c r="B8" s="138">
        <v>6</v>
      </c>
      <c r="C8" s="141" t="s">
        <v>234</v>
      </c>
      <c r="D8" s="135" t="s">
        <v>95</v>
      </c>
      <c r="E8" s="135" t="s">
        <v>94</v>
      </c>
      <c r="F8" s="143">
        <v>20</v>
      </c>
      <c r="G8" s="138">
        <v>20</v>
      </c>
      <c r="H8" s="138">
        <v>0</v>
      </c>
      <c r="I8" s="135" t="s">
        <v>374</v>
      </c>
      <c r="J8" s="135" t="s">
        <v>128</v>
      </c>
      <c r="K8" s="135" t="s">
        <v>411</v>
      </c>
      <c r="L8" s="137" t="s">
        <v>209</v>
      </c>
      <c r="M8" s="135" t="s">
        <v>302</v>
      </c>
      <c r="N8" s="138">
        <v>2024</v>
      </c>
    </row>
    <row r="9" spans="1:14" ht="17" x14ac:dyDescent="0.2">
      <c r="A9" s="135" t="s">
        <v>258</v>
      </c>
      <c r="B9" s="138">
        <v>7</v>
      </c>
      <c r="C9" s="142" t="s">
        <v>227</v>
      </c>
      <c r="D9" s="135" t="s">
        <v>95</v>
      </c>
      <c r="E9" s="135" t="s">
        <v>93</v>
      </c>
      <c r="F9" s="143">
        <v>90</v>
      </c>
      <c r="G9" s="138">
        <v>45</v>
      </c>
      <c r="H9" s="138">
        <v>45</v>
      </c>
      <c r="I9" s="135" t="s">
        <v>268</v>
      </c>
      <c r="J9" s="135" t="s">
        <v>128</v>
      </c>
      <c r="K9" s="135" t="s">
        <v>411</v>
      </c>
      <c r="L9" s="137" t="s">
        <v>204</v>
      </c>
      <c r="M9" s="135" t="s">
        <v>259</v>
      </c>
      <c r="N9" s="138">
        <v>1931</v>
      </c>
    </row>
    <row r="10" spans="1:14" ht="17" x14ac:dyDescent="0.2">
      <c r="A10" s="135" t="s">
        <v>258</v>
      </c>
      <c r="B10" s="138">
        <v>7</v>
      </c>
      <c r="C10" s="142" t="s">
        <v>227</v>
      </c>
      <c r="D10" s="135" t="s">
        <v>95</v>
      </c>
      <c r="E10" s="135" t="s">
        <v>94</v>
      </c>
      <c r="F10" s="143">
        <v>60</v>
      </c>
      <c r="G10" s="138">
        <v>30</v>
      </c>
      <c r="H10" s="138">
        <v>30</v>
      </c>
      <c r="I10" s="135" t="s">
        <v>269</v>
      </c>
      <c r="J10" s="135" t="s">
        <v>128</v>
      </c>
      <c r="K10" s="135" t="s">
        <v>411</v>
      </c>
      <c r="L10" s="137" t="s">
        <v>204</v>
      </c>
      <c r="M10" s="135" t="s">
        <v>259</v>
      </c>
      <c r="N10" s="138">
        <v>2009</v>
      </c>
    </row>
    <row r="11" spans="1:14" ht="17" x14ac:dyDescent="0.2">
      <c r="A11" s="135" t="s">
        <v>258</v>
      </c>
      <c r="B11" s="138">
        <v>8</v>
      </c>
      <c r="C11" s="142" t="s">
        <v>38</v>
      </c>
      <c r="D11" s="135" t="s">
        <v>95</v>
      </c>
      <c r="E11" s="135" t="s">
        <v>94</v>
      </c>
      <c r="F11" s="143">
        <v>40</v>
      </c>
      <c r="G11" s="138">
        <v>40</v>
      </c>
      <c r="H11" s="138">
        <v>0</v>
      </c>
      <c r="I11" s="135" t="s">
        <v>377</v>
      </c>
      <c r="J11" s="135" t="s">
        <v>128</v>
      </c>
      <c r="K11" s="135" t="s">
        <v>411</v>
      </c>
      <c r="L11" s="137" t="s">
        <v>403</v>
      </c>
      <c r="M11" s="135" t="s">
        <v>263</v>
      </c>
      <c r="N11" s="138">
        <v>2009</v>
      </c>
    </row>
    <row r="12" spans="1:14" ht="17" x14ac:dyDescent="0.2">
      <c r="A12" s="135" t="s">
        <v>258</v>
      </c>
      <c r="B12" s="138">
        <v>9</v>
      </c>
      <c r="C12" s="142" t="s">
        <v>55</v>
      </c>
      <c r="D12" s="135" t="s">
        <v>95</v>
      </c>
      <c r="E12" s="135" t="s">
        <v>93</v>
      </c>
      <c r="F12" s="143">
        <v>40</v>
      </c>
      <c r="G12" s="138">
        <v>20</v>
      </c>
      <c r="H12" s="138">
        <v>20</v>
      </c>
      <c r="I12" s="135" t="s">
        <v>272</v>
      </c>
      <c r="J12" s="135" t="s">
        <v>261</v>
      </c>
      <c r="K12" s="135" t="s">
        <v>411</v>
      </c>
      <c r="L12" s="137" t="s">
        <v>209</v>
      </c>
      <c r="M12" s="135" t="s">
        <v>260</v>
      </c>
      <c r="N12" s="138">
        <v>1958</v>
      </c>
    </row>
    <row r="13" spans="1:14" ht="17" x14ac:dyDescent="0.2">
      <c r="A13" s="135" t="s">
        <v>258</v>
      </c>
      <c r="B13" s="138">
        <v>10</v>
      </c>
      <c r="C13" s="142" t="s">
        <v>55</v>
      </c>
      <c r="D13" s="135" t="s">
        <v>96</v>
      </c>
      <c r="E13" s="135" t="s">
        <v>93</v>
      </c>
      <c r="F13" s="143">
        <v>40</v>
      </c>
      <c r="G13" s="138">
        <v>20</v>
      </c>
      <c r="H13" s="138">
        <v>20</v>
      </c>
      <c r="I13" s="135" t="s">
        <v>272</v>
      </c>
      <c r="J13" s="135" t="s">
        <v>261</v>
      </c>
      <c r="K13" s="135" t="s">
        <v>411</v>
      </c>
      <c r="L13" s="137" t="s">
        <v>210</v>
      </c>
      <c r="M13" s="135" t="s">
        <v>260</v>
      </c>
      <c r="N13" s="138">
        <v>1958</v>
      </c>
    </row>
    <row r="14" spans="1:14" ht="17" x14ac:dyDescent="0.2">
      <c r="A14" s="135" t="s">
        <v>258</v>
      </c>
      <c r="B14" s="138">
        <v>11</v>
      </c>
      <c r="C14" s="142" t="s">
        <v>262</v>
      </c>
      <c r="D14" s="135" t="s">
        <v>95</v>
      </c>
      <c r="E14" s="135" t="s">
        <v>93</v>
      </c>
      <c r="F14" s="143">
        <v>45</v>
      </c>
      <c r="G14" s="138">
        <v>0</v>
      </c>
      <c r="H14" s="138">
        <v>45</v>
      </c>
      <c r="I14" s="135" t="s">
        <v>270</v>
      </c>
      <c r="J14" s="135" t="s">
        <v>128</v>
      </c>
      <c r="K14" s="135" t="s">
        <v>411</v>
      </c>
      <c r="L14" s="137" t="s">
        <v>403</v>
      </c>
      <c r="M14" s="135" t="s">
        <v>263</v>
      </c>
      <c r="N14" s="138">
        <v>1950</v>
      </c>
    </row>
    <row r="15" spans="1:14" ht="17" x14ac:dyDescent="0.2">
      <c r="A15" s="135" t="s">
        <v>258</v>
      </c>
      <c r="B15" s="138">
        <v>11</v>
      </c>
      <c r="C15" s="142" t="s">
        <v>262</v>
      </c>
      <c r="D15" s="135" t="s">
        <v>95</v>
      </c>
      <c r="E15" s="135" t="s">
        <v>94</v>
      </c>
      <c r="F15" s="143">
        <v>40</v>
      </c>
      <c r="G15" s="138">
        <v>40</v>
      </c>
      <c r="H15" s="138">
        <v>0</v>
      </c>
      <c r="I15" s="135" t="s">
        <v>271</v>
      </c>
      <c r="J15" s="135" t="s">
        <v>128</v>
      </c>
      <c r="K15" s="135" t="s">
        <v>411</v>
      </c>
      <c r="L15" s="137" t="s">
        <v>403</v>
      </c>
      <c r="M15" s="135" t="s">
        <v>263</v>
      </c>
      <c r="N15" s="138">
        <v>1999</v>
      </c>
    </row>
    <row r="16" spans="1:14" ht="17" x14ac:dyDescent="0.2">
      <c r="A16" s="135" t="s">
        <v>258</v>
      </c>
      <c r="B16" s="138">
        <v>12</v>
      </c>
      <c r="C16" s="142" t="s">
        <v>9</v>
      </c>
      <c r="D16" s="135" t="s">
        <v>95</v>
      </c>
      <c r="E16" s="135" t="s">
        <v>94</v>
      </c>
      <c r="F16" s="143">
        <v>40</v>
      </c>
      <c r="G16" s="138">
        <v>20</v>
      </c>
      <c r="H16" s="138">
        <v>20</v>
      </c>
      <c r="I16" s="135" t="s">
        <v>378</v>
      </c>
      <c r="J16" s="135" t="s">
        <v>128</v>
      </c>
      <c r="K16" s="135" t="s">
        <v>412</v>
      </c>
      <c r="L16" s="137" t="s">
        <v>358</v>
      </c>
      <c r="M16" s="135" t="s">
        <v>299</v>
      </c>
      <c r="N16" s="138">
        <v>2010</v>
      </c>
    </row>
    <row r="17" spans="1:14" ht="34" x14ac:dyDescent="0.2">
      <c r="A17" s="135" t="s">
        <v>258</v>
      </c>
      <c r="B17" s="138">
        <v>13</v>
      </c>
      <c r="C17" s="142" t="s">
        <v>29</v>
      </c>
      <c r="D17" s="135" t="s">
        <v>95</v>
      </c>
      <c r="E17" s="135" t="s">
        <v>146</v>
      </c>
      <c r="F17" s="143">
        <v>100</v>
      </c>
      <c r="G17" s="138">
        <v>50</v>
      </c>
      <c r="H17" s="138">
        <v>50</v>
      </c>
      <c r="I17" s="135" t="s">
        <v>375</v>
      </c>
      <c r="J17" s="135" t="s">
        <v>128</v>
      </c>
      <c r="K17" s="135" t="s">
        <v>395</v>
      </c>
      <c r="L17" s="137" t="s">
        <v>205</v>
      </c>
      <c r="M17" s="135" t="s">
        <v>318</v>
      </c>
      <c r="N17" s="138">
        <v>1973</v>
      </c>
    </row>
    <row r="18" spans="1:14" ht="34" x14ac:dyDescent="0.2">
      <c r="A18" s="135" t="s">
        <v>258</v>
      </c>
      <c r="B18" s="138">
        <v>14</v>
      </c>
      <c r="C18" s="142" t="s">
        <v>168</v>
      </c>
      <c r="D18" s="135" t="s">
        <v>95</v>
      </c>
      <c r="E18" s="135" t="s">
        <v>146</v>
      </c>
      <c r="F18" s="143">
        <v>40</v>
      </c>
      <c r="G18" s="138">
        <v>40</v>
      </c>
      <c r="H18" s="138">
        <v>0</v>
      </c>
      <c r="I18" s="135" t="s">
        <v>360</v>
      </c>
      <c r="J18" s="135" t="s">
        <v>128</v>
      </c>
      <c r="K18" s="135" t="s">
        <v>395</v>
      </c>
      <c r="L18" s="137" t="s">
        <v>205</v>
      </c>
      <c r="M18" s="135" t="s">
        <v>318</v>
      </c>
      <c r="N18" s="138">
        <v>2024</v>
      </c>
    </row>
    <row r="19" spans="1:14" ht="17" x14ac:dyDescent="0.2">
      <c r="A19" s="135" t="s">
        <v>258</v>
      </c>
      <c r="B19" s="138">
        <v>15</v>
      </c>
      <c r="C19" s="142" t="s">
        <v>30</v>
      </c>
      <c r="D19" s="135" t="s">
        <v>95</v>
      </c>
      <c r="E19" s="135" t="s">
        <v>340</v>
      </c>
      <c r="F19" s="143">
        <v>25</v>
      </c>
      <c r="G19" s="138">
        <v>25</v>
      </c>
      <c r="H19" s="138">
        <v>0</v>
      </c>
      <c r="I19" s="135" t="s">
        <v>345</v>
      </c>
      <c r="J19" s="135" t="s">
        <v>128</v>
      </c>
      <c r="K19" s="135" t="s">
        <v>395</v>
      </c>
      <c r="L19" s="137" t="s">
        <v>206</v>
      </c>
      <c r="M19" s="135" t="s">
        <v>318</v>
      </c>
      <c r="N19" s="138">
        <v>2001</v>
      </c>
    </row>
    <row r="20" spans="1:14" ht="17" x14ac:dyDescent="0.2">
      <c r="A20" s="135" t="s">
        <v>258</v>
      </c>
      <c r="B20" s="138">
        <v>16</v>
      </c>
      <c r="C20" s="142" t="s">
        <v>264</v>
      </c>
      <c r="D20" s="135" t="s">
        <v>95</v>
      </c>
      <c r="E20" s="135" t="s">
        <v>93</v>
      </c>
      <c r="F20" s="143">
        <v>50</v>
      </c>
      <c r="G20" s="138">
        <v>25</v>
      </c>
      <c r="H20" s="138">
        <v>25</v>
      </c>
      <c r="I20" s="135" t="s">
        <v>273</v>
      </c>
      <c r="J20" s="135" t="s">
        <v>128</v>
      </c>
      <c r="K20" s="135" t="s">
        <v>412</v>
      </c>
      <c r="L20" s="137" t="s">
        <v>206</v>
      </c>
      <c r="M20" s="135" t="s">
        <v>265</v>
      </c>
      <c r="N20" s="138">
        <v>1943</v>
      </c>
    </row>
    <row r="21" spans="1:14" ht="17" x14ac:dyDescent="0.2">
      <c r="A21" s="135" t="s">
        <v>258</v>
      </c>
      <c r="B21" s="138">
        <v>17</v>
      </c>
      <c r="C21" s="142" t="s">
        <v>264</v>
      </c>
      <c r="D21" s="135" t="s">
        <v>96</v>
      </c>
      <c r="E21" s="135" t="s">
        <v>93</v>
      </c>
      <c r="F21" s="143">
        <v>50</v>
      </c>
      <c r="G21" s="138">
        <v>25</v>
      </c>
      <c r="H21" s="138">
        <v>25</v>
      </c>
      <c r="I21" s="135" t="s">
        <v>273</v>
      </c>
      <c r="J21" s="135" t="s">
        <v>128</v>
      </c>
      <c r="K21" s="135" t="s">
        <v>412</v>
      </c>
      <c r="L21" s="137" t="s">
        <v>210</v>
      </c>
      <c r="M21" s="135" t="s">
        <v>265</v>
      </c>
      <c r="N21" s="138">
        <v>1943</v>
      </c>
    </row>
    <row r="22" spans="1:14" ht="17" x14ac:dyDescent="0.2">
      <c r="A22" s="135" t="s">
        <v>258</v>
      </c>
      <c r="B22" s="138">
        <v>17</v>
      </c>
      <c r="C22" s="142" t="s">
        <v>264</v>
      </c>
      <c r="D22" s="135" t="s">
        <v>96</v>
      </c>
      <c r="E22" s="135" t="s">
        <v>94</v>
      </c>
      <c r="F22" s="143">
        <v>100</v>
      </c>
      <c r="G22" s="138">
        <v>50</v>
      </c>
      <c r="H22" s="138">
        <v>50</v>
      </c>
      <c r="I22" s="135" t="s">
        <v>266</v>
      </c>
      <c r="J22" s="135" t="s">
        <v>128</v>
      </c>
      <c r="K22" s="135" t="s">
        <v>412</v>
      </c>
      <c r="L22" s="137" t="s">
        <v>210</v>
      </c>
      <c r="M22" s="135" t="s">
        <v>265</v>
      </c>
      <c r="N22" s="138">
        <v>1994</v>
      </c>
    </row>
    <row r="23" spans="1:14" ht="17" x14ac:dyDescent="0.2">
      <c r="A23" s="135" t="s">
        <v>258</v>
      </c>
      <c r="B23" s="138">
        <v>18</v>
      </c>
      <c r="C23" s="142" t="s">
        <v>39</v>
      </c>
      <c r="D23" s="135" t="s">
        <v>95</v>
      </c>
      <c r="E23" s="135" t="s">
        <v>94</v>
      </c>
      <c r="F23" s="143">
        <v>80</v>
      </c>
      <c r="G23" s="138">
        <v>40</v>
      </c>
      <c r="H23" s="138">
        <v>40</v>
      </c>
      <c r="I23" s="135" t="s">
        <v>379</v>
      </c>
      <c r="J23" s="135" t="s">
        <v>128</v>
      </c>
      <c r="K23" s="135" t="s">
        <v>411</v>
      </c>
      <c r="L23" s="137" t="s">
        <v>207</v>
      </c>
      <c r="M23" s="136" t="s">
        <v>343</v>
      </c>
      <c r="N23" s="138">
        <v>1945</v>
      </c>
    </row>
    <row r="24" spans="1:14" ht="32" x14ac:dyDescent="0.2">
      <c r="A24" s="135" t="s">
        <v>339</v>
      </c>
      <c r="B24" s="138">
        <v>19</v>
      </c>
      <c r="C24" s="142" t="s">
        <v>395</v>
      </c>
      <c r="D24" s="135" t="s">
        <v>96</v>
      </c>
      <c r="E24" s="135" t="s">
        <v>94</v>
      </c>
      <c r="F24" s="143">
        <v>30</v>
      </c>
      <c r="G24" s="138">
        <v>30</v>
      </c>
      <c r="H24" s="138">
        <v>0</v>
      </c>
      <c r="I24" s="135" t="s">
        <v>397</v>
      </c>
      <c r="J24" s="135" t="s">
        <v>128</v>
      </c>
      <c r="K24" s="135" t="s">
        <v>395</v>
      </c>
      <c r="L24" s="137" t="s">
        <v>210</v>
      </c>
      <c r="M24" s="136" t="s">
        <v>344</v>
      </c>
      <c r="N24" s="138">
        <v>2025</v>
      </c>
    </row>
    <row r="25" spans="1:14" ht="17" x14ac:dyDescent="0.2">
      <c r="A25" s="135" t="s">
        <v>258</v>
      </c>
      <c r="B25" s="138">
        <v>20</v>
      </c>
      <c r="C25" s="142" t="s">
        <v>40</v>
      </c>
      <c r="D25" s="135" t="s">
        <v>95</v>
      </c>
      <c r="E25" s="135" t="s">
        <v>146</v>
      </c>
      <c r="F25" s="143">
        <v>50</v>
      </c>
      <c r="G25" s="138">
        <v>50</v>
      </c>
      <c r="H25" s="138">
        <v>0</v>
      </c>
      <c r="I25" s="135" t="s">
        <v>361</v>
      </c>
      <c r="J25" s="135" t="s">
        <v>128</v>
      </c>
      <c r="K25" s="135" t="s">
        <v>411</v>
      </c>
      <c r="L25" s="137" t="s">
        <v>207</v>
      </c>
      <c r="M25" s="135" t="s">
        <v>274</v>
      </c>
      <c r="N25" s="138">
        <v>2009</v>
      </c>
    </row>
    <row r="26" spans="1:14" s="136" customFormat="1" ht="17" x14ac:dyDescent="0.2">
      <c r="A26" s="135" t="s">
        <v>258</v>
      </c>
      <c r="B26" s="138">
        <v>21</v>
      </c>
      <c r="C26" s="141" t="s">
        <v>41</v>
      </c>
      <c r="D26" s="135" t="s">
        <v>95</v>
      </c>
      <c r="E26" s="135" t="s">
        <v>340</v>
      </c>
      <c r="F26" s="143">
        <v>80</v>
      </c>
      <c r="G26" s="138">
        <v>40</v>
      </c>
      <c r="H26" s="138">
        <v>40</v>
      </c>
      <c r="I26" s="135" t="s">
        <v>346</v>
      </c>
      <c r="J26" s="135" t="s">
        <v>128</v>
      </c>
      <c r="K26" s="135" t="s">
        <v>411</v>
      </c>
      <c r="L26" s="137" t="s">
        <v>207</v>
      </c>
      <c r="M26" s="136" t="s">
        <v>343</v>
      </c>
      <c r="N26" s="138">
        <v>1941</v>
      </c>
    </row>
    <row r="27" spans="1:14" s="136" customFormat="1" ht="17" x14ac:dyDescent="0.2">
      <c r="A27" s="135" t="s">
        <v>258</v>
      </c>
      <c r="B27" s="138">
        <v>22</v>
      </c>
      <c r="C27" s="141" t="s">
        <v>51</v>
      </c>
      <c r="D27" s="135" t="s">
        <v>95</v>
      </c>
      <c r="E27" s="135" t="s">
        <v>340</v>
      </c>
      <c r="F27" s="143">
        <v>40</v>
      </c>
      <c r="G27" s="138">
        <v>20</v>
      </c>
      <c r="H27" s="138">
        <v>20</v>
      </c>
      <c r="I27" s="135" t="s">
        <v>347</v>
      </c>
      <c r="J27" s="135" t="s">
        <v>128</v>
      </c>
      <c r="K27" s="135" t="s">
        <v>411</v>
      </c>
      <c r="L27" s="137" t="s">
        <v>403</v>
      </c>
      <c r="M27" s="135" t="s">
        <v>302</v>
      </c>
      <c r="N27" s="138">
        <v>1941</v>
      </c>
    </row>
    <row r="28" spans="1:14" s="136" customFormat="1" ht="17" x14ac:dyDescent="0.2">
      <c r="A28" s="135" t="s">
        <v>258</v>
      </c>
      <c r="B28" s="138">
        <v>23</v>
      </c>
      <c r="C28" s="141" t="s">
        <v>51</v>
      </c>
      <c r="D28" s="135" t="s">
        <v>96</v>
      </c>
      <c r="E28" s="135" t="s">
        <v>340</v>
      </c>
      <c r="F28" s="143">
        <v>40</v>
      </c>
      <c r="G28" s="138">
        <v>20</v>
      </c>
      <c r="H28" s="138">
        <v>20</v>
      </c>
      <c r="I28" s="135" t="s">
        <v>347</v>
      </c>
      <c r="J28" s="135" t="s">
        <v>128</v>
      </c>
      <c r="K28" s="135" t="s">
        <v>411</v>
      </c>
      <c r="L28" s="137" t="s">
        <v>210</v>
      </c>
      <c r="M28" s="135" t="s">
        <v>302</v>
      </c>
      <c r="N28" s="138">
        <v>1941</v>
      </c>
    </row>
    <row r="29" spans="1:14" s="136" customFormat="1" ht="17" x14ac:dyDescent="0.2">
      <c r="A29" s="135" t="s">
        <v>258</v>
      </c>
      <c r="B29" s="138">
        <v>24</v>
      </c>
      <c r="C29" s="141" t="s">
        <v>52</v>
      </c>
      <c r="D29" s="135" t="s">
        <v>95</v>
      </c>
      <c r="E29" s="135" t="s">
        <v>94</v>
      </c>
      <c r="F29" s="143">
        <v>50</v>
      </c>
      <c r="G29" s="138">
        <v>50</v>
      </c>
      <c r="H29" s="138">
        <v>0</v>
      </c>
      <c r="I29" s="135" t="s">
        <v>380</v>
      </c>
      <c r="J29" s="135" t="s">
        <v>128</v>
      </c>
      <c r="K29" s="135" t="s">
        <v>411</v>
      </c>
      <c r="L29" s="137" t="s">
        <v>403</v>
      </c>
      <c r="M29" s="135" t="s">
        <v>302</v>
      </c>
      <c r="N29" s="138">
        <v>2010</v>
      </c>
    </row>
    <row r="30" spans="1:14" s="136" customFormat="1" ht="32" x14ac:dyDescent="0.2">
      <c r="A30" s="135" t="s">
        <v>258</v>
      </c>
      <c r="B30" s="138">
        <v>25</v>
      </c>
      <c r="C30" s="141" t="s">
        <v>56</v>
      </c>
      <c r="D30" s="135" t="s">
        <v>95</v>
      </c>
      <c r="E30" s="135" t="s">
        <v>94</v>
      </c>
      <c r="F30" s="143">
        <v>40</v>
      </c>
      <c r="G30" s="138">
        <v>40</v>
      </c>
      <c r="H30" s="138">
        <v>0</v>
      </c>
      <c r="I30" s="135" t="s">
        <v>381</v>
      </c>
      <c r="J30" s="135" t="s">
        <v>261</v>
      </c>
      <c r="K30" s="135" t="s">
        <v>411</v>
      </c>
      <c r="L30" s="137" t="s">
        <v>209</v>
      </c>
      <c r="M30" s="135" t="s">
        <v>260</v>
      </c>
      <c r="N30" s="138">
        <v>2009</v>
      </c>
    </row>
    <row r="31" spans="1:14" s="136" customFormat="1" ht="34" x14ac:dyDescent="0.2">
      <c r="A31" s="135" t="s">
        <v>258</v>
      </c>
      <c r="B31" s="138">
        <v>26</v>
      </c>
      <c r="C31" s="142" t="s">
        <v>57</v>
      </c>
      <c r="D31" s="135" t="s">
        <v>95</v>
      </c>
      <c r="E31" s="135" t="s">
        <v>340</v>
      </c>
      <c r="F31" s="143">
        <v>30</v>
      </c>
      <c r="G31" s="138">
        <v>30</v>
      </c>
      <c r="H31" s="138">
        <v>0</v>
      </c>
      <c r="I31" s="137" t="s">
        <v>348</v>
      </c>
      <c r="J31" s="135" t="s">
        <v>128</v>
      </c>
      <c r="K31" s="135" t="s">
        <v>411</v>
      </c>
      <c r="L31" s="137" t="s">
        <v>209</v>
      </c>
      <c r="M31" s="135" t="s">
        <v>260</v>
      </c>
      <c r="N31" s="138">
        <v>2008</v>
      </c>
    </row>
    <row r="32" spans="1:14" s="136" customFormat="1" ht="17" x14ac:dyDescent="0.2">
      <c r="A32" s="135" t="s">
        <v>258</v>
      </c>
      <c r="B32" s="138">
        <v>27</v>
      </c>
      <c r="C32" s="141" t="s">
        <v>43</v>
      </c>
      <c r="D32" s="135" t="s">
        <v>95</v>
      </c>
      <c r="E32" s="135" t="s">
        <v>340</v>
      </c>
      <c r="F32" s="143">
        <v>50</v>
      </c>
      <c r="G32" s="138">
        <v>50</v>
      </c>
      <c r="H32" s="138">
        <v>0</v>
      </c>
      <c r="I32" s="135" t="s">
        <v>349</v>
      </c>
      <c r="J32" s="135" t="s">
        <v>128</v>
      </c>
      <c r="K32" s="135" t="s">
        <v>411</v>
      </c>
      <c r="L32" s="137" t="s">
        <v>207</v>
      </c>
      <c r="M32" s="136" t="s">
        <v>343</v>
      </c>
      <c r="N32" s="138">
        <v>2010</v>
      </c>
    </row>
    <row r="33" spans="1:14" s="136" customFormat="1" ht="17" x14ac:dyDescent="0.2">
      <c r="A33" s="135" t="s">
        <v>258</v>
      </c>
      <c r="B33" s="138">
        <v>28</v>
      </c>
      <c r="C33" s="141" t="s">
        <v>382</v>
      </c>
      <c r="D33" s="135" t="s">
        <v>96</v>
      </c>
      <c r="E33" s="135" t="s">
        <v>94</v>
      </c>
      <c r="F33" s="143">
        <v>20</v>
      </c>
      <c r="G33" s="138">
        <v>0</v>
      </c>
      <c r="H33" s="138">
        <v>20</v>
      </c>
      <c r="I33" s="135" t="s">
        <v>383</v>
      </c>
      <c r="J33" s="135" t="s">
        <v>261</v>
      </c>
      <c r="K33" s="135" t="s">
        <v>411</v>
      </c>
      <c r="L33" s="137" t="s">
        <v>210</v>
      </c>
      <c r="M33" s="135" t="s">
        <v>260</v>
      </c>
      <c r="N33" s="138">
        <v>2010</v>
      </c>
    </row>
    <row r="34" spans="1:14" s="136" customFormat="1" ht="17" x14ac:dyDescent="0.2">
      <c r="A34" s="135" t="s">
        <v>258</v>
      </c>
      <c r="B34" s="138">
        <v>29</v>
      </c>
      <c r="C34" s="141" t="s">
        <v>44</v>
      </c>
      <c r="D34" s="135" t="s">
        <v>95</v>
      </c>
      <c r="E34" s="135" t="s">
        <v>94</v>
      </c>
      <c r="F34" s="143">
        <v>60</v>
      </c>
      <c r="G34" s="138">
        <v>30</v>
      </c>
      <c r="H34" s="138">
        <v>30</v>
      </c>
      <c r="I34" s="135" t="s">
        <v>384</v>
      </c>
      <c r="J34" s="135" t="s">
        <v>128</v>
      </c>
      <c r="K34" s="135" t="s">
        <v>411</v>
      </c>
      <c r="L34" s="137" t="s">
        <v>209</v>
      </c>
      <c r="M34" s="135" t="s">
        <v>259</v>
      </c>
      <c r="N34" s="138">
        <v>2009</v>
      </c>
    </row>
    <row r="35" spans="1:14" s="136" customFormat="1" ht="17" x14ac:dyDescent="0.2">
      <c r="A35" s="135" t="s">
        <v>258</v>
      </c>
      <c r="B35" s="138">
        <v>30</v>
      </c>
      <c r="C35" s="141" t="s">
        <v>45</v>
      </c>
      <c r="D35" s="135" t="s">
        <v>95</v>
      </c>
      <c r="E35" s="135" t="s">
        <v>94</v>
      </c>
      <c r="F35" s="143">
        <v>45</v>
      </c>
      <c r="G35" s="138">
        <v>45</v>
      </c>
      <c r="H35" s="138">
        <v>0</v>
      </c>
      <c r="I35" s="135" t="s">
        <v>385</v>
      </c>
      <c r="J35" s="135" t="s">
        <v>261</v>
      </c>
      <c r="K35" s="135" t="s">
        <v>411</v>
      </c>
      <c r="L35" s="137" t="s">
        <v>209</v>
      </c>
      <c r="M35" s="135" t="s">
        <v>260</v>
      </c>
      <c r="N35" s="138">
        <v>2009</v>
      </c>
    </row>
    <row r="36" spans="1:14" ht="17" x14ac:dyDescent="0.2">
      <c r="A36" s="135" t="s">
        <v>258</v>
      </c>
      <c r="B36" s="138">
        <v>31</v>
      </c>
      <c r="C36" s="142" t="s">
        <v>228</v>
      </c>
      <c r="D36" s="135" t="s">
        <v>95</v>
      </c>
      <c r="E36" s="135" t="s">
        <v>93</v>
      </c>
      <c r="F36" s="143">
        <v>200</v>
      </c>
      <c r="G36" s="138">
        <v>100</v>
      </c>
      <c r="H36" s="138">
        <v>100</v>
      </c>
      <c r="I36" s="135" t="s">
        <v>275</v>
      </c>
      <c r="J36" s="135" t="s">
        <v>128</v>
      </c>
      <c r="K36" s="135" t="s">
        <v>411</v>
      </c>
      <c r="L36" s="137" t="s">
        <v>207</v>
      </c>
      <c r="M36" s="135" t="s">
        <v>274</v>
      </c>
      <c r="N36" s="138">
        <v>1893</v>
      </c>
    </row>
    <row r="37" spans="1:14" ht="17" x14ac:dyDescent="0.2">
      <c r="A37" s="135" t="s">
        <v>258</v>
      </c>
      <c r="B37" s="138">
        <v>31</v>
      </c>
      <c r="C37" s="142" t="s">
        <v>228</v>
      </c>
      <c r="D37" s="135" t="s">
        <v>95</v>
      </c>
      <c r="E37" s="135" t="s">
        <v>94</v>
      </c>
      <c r="F37" s="143">
        <v>200</v>
      </c>
      <c r="G37" s="138">
        <v>100</v>
      </c>
      <c r="H37" s="138">
        <v>100</v>
      </c>
      <c r="I37" s="135" t="s">
        <v>276</v>
      </c>
      <c r="J37" s="135" t="s">
        <v>128</v>
      </c>
      <c r="K37" s="135" t="s">
        <v>411</v>
      </c>
      <c r="L37" s="137" t="s">
        <v>207</v>
      </c>
      <c r="M37" s="135" t="s">
        <v>274</v>
      </c>
      <c r="N37" s="138">
        <v>2004</v>
      </c>
    </row>
    <row r="38" spans="1:14" ht="32" x14ac:dyDescent="0.2">
      <c r="A38" s="135" t="s">
        <v>258</v>
      </c>
      <c r="B38" s="138">
        <v>32</v>
      </c>
      <c r="C38" s="142" t="s">
        <v>277</v>
      </c>
      <c r="D38" s="135" t="s">
        <v>95</v>
      </c>
      <c r="E38" s="135" t="s">
        <v>93</v>
      </c>
      <c r="F38" s="143">
        <v>60</v>
      </c>
      <c r="G38" s="138">
        <v>30</v>
      </c>
      <c r="H38" s="138">
        <v>30</v>
      </c>
      <c r="I38" s="135" t="s">
        <v>279</v>
      </c>
      <c r="J38" s="135" t="s">
        <v>128</v>
      </c>
      <c r="K38" s="135" t="s">
        <v>412</v>
      </c>
      <c r="L38" s="137" t="s">
        <v>358</v>
      </c>
      <c r="M38" s="135" t="s">
        <v>278</v>
      </c>
      <c r="N38" s="138">
        <v>1953</v>
      </c>
    </row>
    <row r="39" spans="1:14" ht="32" x14ac:dyDescent="0.2">
      <c r="A39" s="135" t="s">
        <v>258</v>
      </c>
      <c r="B39" s="138">
        <v>32</v>
      </c>
      <c r="C39" s="142" t="s">
        <v>277</v>
      </c>
      <c r="D39" s="135" t="s">
        <v>95</v>
      </c>
      <c r="E39" s="135" t="s">
        <v>94</v>
      </c>
      <c r="F39" s="143">
        <v>30</v>
      </c>
      <c r="G39" s="138">
        <v>0</v>
      </c>
      <c r="H39" s="138">
        <v>30</v>
      </c>
      <c r="I39" s="135" t="s">
        <v>280</v>
      </c>
      <c r="J39" s="135" t="s">
        <v>128</v>
      </c>
      <c r="K39" s="135" t="s">
        <v>412</v>
      </c>
      <c r="L39" s="137" t="s">
        <v>358</v>
      </c>
      <c r="M39" s="135" t="s">
        <v>278</v>
      </c>
      <c r="N39" s="138">
        <v>2012</v>
      </c>
    </row>
    <row r="40" spans="1:14" ht="32" x14ac:dyDescent="0.2">
      <c r="A40" s="135" t="s">
        <v>258</v>
      </c>
      <c r="B40" s="138">
        <v>33</v>
      </c>
      <c r="C40" s="142" t="s">
        <v>277</v>
      </c>
      <c r="D40" s="135" t="s">
        <v>96</v>
      </c>
      <c r="E40" s="135" t="s">
        <v>93</v>
      </c>
      <c r="F40" s="143">
        <v>60</v>
      </c>
      <c r="G40" s="138">
        <v>30</v>
      </c>
      <c r="H40" s="138">
        <v>30</v>
      </c>
      <c r="I40" s="135" t="s">
        <v>281</v>
      </c>
      <c r="J40" s="135" t="s">
        <v>128</v>
      </c>
      <c r="K40" s="135" t="s">
        <v>412</v>
      </c>
      <c r="L40" s="137" t="s">
        <v>210</v>
      </c>
      <c r="M40" s="135" t="s">
        <v>278</v>
      </c>
      <c r="N40" s="138">
        <v>1953</v>
      </c>
    </row>
    <row r="41" spans="1:14" ht="17" x14ac:dyDescent="0.2">
      <c r="A41" s="135" t="s">
        <v>258</v>
      </c>
      <c r="B41" s="138">
        <v>34</v>
      </c>
      <c r="C41" s="142" t="s">
        <v>10</v>
      </c>
      <c r="D41" s="135" t="s">
        <v>95</v>
      </c>
      <c r="E41" s="135" t="s">
        <v>93</v>
      </c>
      <c r="F41" s="143">
        <v>96</v>
      </c>
      <c r="G41" s="138">
        <v>48</v>
      </c>
      <c r="H41" s="138">
        <v>48</v>
      </c>
      <c r="I41" s="135" t="s">
        <v>283</v>
      </c>
      <c r="J41" s="135" t="s">
        <v>128</v>
      </c>
      <c r="K41" s="135" t="s">
        <v>412</v>
      </c>
      <c r="L41" s="137" t="s">
        <v>358</v>
      </c>
      <c r="M41" s="135" t="s">
        <v>282</v>
      </c>
      <c r="N41" s="138">
        <v>1934</v>
      </c>
    </row>
    <row r="42" spans="1:14" ht="17" x14ac:dyDescent="0.2">
      <c r="A42" s="135" t="s">
        <v>258</v>
      </c>
      <c r="B42" s="138">
        <v>35</v>
      </c>
      <c r="C42" s="142" t="s">
        <v>19</v>
      </c>
      <c r="D42" s="135" t="s">
        <v>95</v>
      </c>
      <c r="E42" s="135" t="s">
        <v>93</v>
      </c>
      <c r="F42" s="143">
        <v>50</v>
      </c>
      <c r="G42" s="138">
        <v>25</v>
      </c>
      <c r="H42" s="138">
        <v>25</v>
      </c>
      <c r="I42" s="135" t="s">
        <v>284</v>
      </c>
      <c r="J42" s="135" t="s">
        <v>128</v>
      </c>
      <c r="K42" s="135" t="s">
        <v>395</v>
      </c>
      <c r="L42" s="137" t="s">
        <v>204</v>
      </c>
      <c r="M42" s="135" t="s">
        <v>285</v>
      </c>
      <c r="N42" s="138">
        <v>2009</v>
      </c>
    </row>
    <row r="43" spans="1:14" ht="32" x14ac:dyDescent="0.2">
      <c r="A43" s="135" t="s">
        <v>339</v>
      </c>
      <c r="B43" s="138">
        <v>36</v>
      </c>
      <c r="C43" s="142" t="s">
        <v>3</v>
      </c>
      <c r="D43" s="135" t="s">
        <v>95</v>
      </c>
      <c r="E43" s="135" t="s">
        <v>93</v>
      </c>
      <c r="F43" s="143">
        <v>40</v>
      </c>
      <c r="G43" s="138">
        <v>40</v>
      </c>
      <c r="H43" s="138">
        <v>0</v>
      </c>
      <c r="I43" s="135" t="s">
        <v>398</v>
      </c>
      <c r="J43" s="135" t="s">
        <v>128</v>
      </c>
      <c r="K43" s="135" t="s">
        <v>412</v>
      </c>
      <c r="L43" s="137" t="s">
        <v>201</v>
      </c>
      <c r="M43" s="136" t="s">
        <v>344</v>
      </c>
      <c r="N43" s="138">
        <v>2009</v>
      </c>
    </row>
    <row r="44" spans="1:14" ht="17" x14ac:dyDescent="0.2">
      <c r="A44" s="135" t="s">
        <v>258</v>
      </c>
      <c r="B44" s="138">
        <v>37</v>
      </c>
      <c r="C44" s="142" t="s">
        <v>20</v>
      </c>
      <c r="D44" s="135" t="s">
        <v>95</v>
      </c>
      <c r="E44" s="135" t="s">
        <v>93</v>
      </c>
      <c r="F44" s="143">
        <v>50</v>
      </c>
      <c r="G44" s="138">
        <v>25</v>
      </c>
      <c r="H44" s="138">
        <v>25</v>
      </c>
      <c r="I44" s="135" t="s">
        <v>286</v>
      </c>
      <c r="J44" s="135" t="s">
        <v>128</v>
      </c>
      <c r="K44" s="135" t="s">
        <v>395</v>
      </c>
      <c r="L44" s="137" t="s">
        <v>204</v>
      </c>
      <c r="M44" s="135" t="s">
        <v>285</v>
      </c>
      <c r="N44" s="138">
        <v>2009</v>
      </c>
    </row>
    <row r="45" spans="1:14" ht="17" x14ac:dyDescent="0.2">
      <c r="A45" s="135" t="s">
        <v>258</v>
      </c>
      <c r="B45" s="138">
        <v>38</v>
      </c>
      <c r="C45" s="142" t="s">
        <v>21</v>
      </c>
      <c r="D45" s="135" t="s">
        <v>95</v>
      </c>
      <c r="E45" s="135" t="s">
        <v>93</v>
      </c>
      <c r="F45" s="143">
        <v>200</v>
      </c>
      <c r="G45" s="138">
        <v>100</v>
      </c>
      <c r="H45" s="138">
        <v>100</v>
      </c>
      <c r="I45" s="135" t="s">
        <v>287</v>
      </c>
      <c r="J45" s="135" t="s">
        <v>128</v>
      </c>
      <c r="K45" s="135" t="s">
        <v>395</v>
      </c>
      <c r="L45" s="137" t="s">
        <v>204</v>
      </c>
      <c r="M45" s="135" t="s">
        <v>285</v>
      </c>
      <c r="N45" s="138">
        <v>1912</v>
      </c>
    </row>
    <row r="46" spans="1:14" ht="17" x14ac:dyDescent="0.2">
      <c r="A46" s="135" t="s">
        <v>339</v>
      </c>
      <c r="B46" s="138">
        <v>39</v>
      </c>
      <c r="C46" s="142" t="s">
        <v>4</v>
      </c>
      <c r="D46" s="135" t="s">
        <v>95</v>
      </c>
      <c r="E46" s="135" t="s">
        <v>93</v>
      </c>
      <c r="F46" s="143">
        <v>40</v>
      </c>
      <c r="G46" s="138">
        <v>40</v>
      </c>
      <c r="H46" s="138">
        <v>0</v>
      </c>
      <c r="I46" s="135" t="s">
        <v>399</v>
      </c>
      <c r="J46" s="135" t="s">
        <v>128</v>
      </c>
      <c r="K46" s="135" t="s">
        <v>395</v>
      </c>
      <c r="L46" s="137" t="s">
        <v>204</v>
      </c>
      <c r="M46" s="136" t="s">
        <v>344</v>
      </c>
      <c r="N46" s="138">
        <v>2009</v>
      </c>
    </row>
    <row r="47" spans="1:14" ht="17" x14ac:dyDescent="0.2">
      <c r="A47" s="135" t="s">
        <v>258</v>
      </c>
      <c r="B47" s="138">
        <v>40</v>
      </c>
      <c r="C47" s="142" t="s">
        <v>362</v>
      </c>
      <c r="D47" s="135" t="s">
        <v>95</v>
      </c>
      <c r="E47" s="135" t="s">
        <v>146</v>
      </c>
      <c r="F47" s="143">
        <v>80</v>
      </c>
      <c r="G47" s="138">
        <v>40</v>
      </c>
      <c r="H47" s="138">
        <v>40</v>
      </c>
      <c r="I47" s="135" t="s">
        <v>363</v>
      </c>
      <c r="J47" s="135" t="s">
        <v>128</v>
      </c>
      <c r="K47" s="135" t="s">
        <v>395</v>
      </c>
      <c r="L47" s="137" t="s">
        <v>204</v>
      </c>
      <c r="M47" s="135" t="s">
        <v>364</v>
      </c>
      <c r="N47" s="138">
        <v>2025</v>
      </c>
    </row>
    <row r="48" spans="1:14" ht="32" x14ac:dyDescent="0.2">
      <c r="A48" s="135" t="s">
        <v>258</v>
      </c>
      <c r="B48" s="138">
        <v>41</v>
      </c>
      <c r="C48" s="142" t="s">
        <v>217</v>
      </c>
      <c r="D48" s="135" t="s">
        <v>95</v>
      </c>
      <c r="E48" s="135" t="s">
        <v>93</v>
      </c>
      <c r="F48" s="143">
        <v>80</v>
      </c>
      <c r="G48" s="138">
        <v>40</v>
      </c>
      <c r="H48" s="138">
        <v>40</v>
      </c>
      <c r="I48" s="135" t="s">
        <v>288</v>
      </c>
      <c r="J48" s="135" t="s">
        <v>128</v>
      </c>
      <c r="K48" s="135" t="s">
        <v>395</v>
      </c>
      <c r="L48" s="137" t="s">
        <v>204</v>
      </c>
      <c r="M48" s="135" t="s">
        <v>285</v>
      </c>
      <c r="N48" s="138">
        <v>1998</v>
      </c>
    </row>
    <row r="49" spans="1:14" ht="32" x14ac:dyDescent="0.2">
      <c r="A49" s="135" t="s">
        <v>258</v>
      </c>
      <c r="B49" s="138">
        <v>41</v>
      </c>
      <c r="C49" s="142" t="s">
        <v>217</v>
      </c>
      <c r="D49" s="135" t="s">
        <v>95</v>
      </c>
      <c r="E49" s="135" t="s">
        <v>94</v>
      </c>
      <c r="F49" s="143">
        <v>50</v>
      </c>
      <c r="G49" s="138">
        <v>25</v>
      </c>
      <c r="H49" s="138">
        <v>25</v>
      </c>
      <c r="I49" s="135" t="s">
        <v>289</v>
      </c>
      <c r="J49" s="135" t="s">
        <v>128</v>
      </c>
      <c r="K49" s="135" t="s">
        <v>395</v>
      </c>
      <c r="L49" s="137" t="s">
        <v>204</v>
      </c>
      <c r="M49" s="135" t="s">
        <v>285</v>
      </c>
      <c r="N49" s="138">
        <v>2009</v>
      </c>
    </row>
    <row r="50" spans="1:14" ht="32" x14ac:dyDescent="0.2">
      <c r="A50" s="135" t="s">
        <v>258</v>
      </c>
      <c r="B50" s="138">
        <v>42</v>
      </c>
      <c r="C50" s="142" t="s">
        <v>219</v>
      </c>
      <c r="D50" s="135" t="s">
        <v>95</v>
      </c>
      <c r="E50" s="135" t="s">
        <v>93</v>
      </c>
      <c r="F50" s="143">
        <v>40</v>
      </c>
      <c r="G50" s="138">
        <v>20</v>
      </c>
      <c r="H50" s="138">
        <v>20</v>
      </c>
      <c r="I50" s="135" t="s">
        <v>376</v>
      </c>
      <c r="J50" s="135" t="s">
        <v>128</v>
      </c>
      <c r="K50" s="135" t="s">
        <v>395</v>
      </c>
      <c r="L50" s="137" t="s">
        <v>204</v>
      </c>
      <c r="M50" s="135" t="s">
        <v>285</v>
      </c>
      <c r="N50" s="138">
        <v>2024</v>
      </c>
    </row>
    <row r="51" spans="1:14" ht="17" x14ac:dyDescent="0.2">
      <c r="A51" s="135" t="s">
        <v>258</v>
      </c>
      <c r="B51" s="138">
        <v>43</v>
      </c>
      <c r="C51" s="142" t="s">
        <v>22</v>
      </c>
      <c r="D51" s="135" t="s">
        <v>95</v>
      </c>
      <c r="E51" s="135" t="s">
        <v>93</v>
      </c>
      <c r="F51" s="143">
        <v>60</v>
      </c>
      <c r="G51" s="138">
        <v>30</v>
      </c>
      <c r="H51" s="138">
        <v>30</v>
      </c>
      <c r="I51" s="135" t="s">
        <v>290</v>
      </c>
      <c r="J51" s="135" t="s">
        <v>128</v>
      </c>
      <c r="K51" s="135" t="s">
        <v>395</v>
      </c>
      <c r="L51" s="137" t="s">
        <v>204</v>
      </c>
      <c r="M51" s="135" t="s">
        <v>285</v>
      </c>
      <c r="N51" s="138">
        <v>1966</v>
      </c>
    </row>
    <row r="52" spans="1:14" ht="17" x14ac:dyDescent="0.2">
      <c r="A52" s="135" t="s">
        <v>258</v>
      </c>
      <c r="B52" s="138">
        <v>44</v>
      </c>
      <c r="C52" s="142" t="s">
        <v>23</v>
      </c>
      <c r="D52" s="135" t="s">
        <v>95</v>
      </c>
      <c r="E52" s="135" t="s">
        <v>93</v>
      </c>
      <c r="F52" s="143">
        <v>90</v>
      </c>
      <c r="G52" s="138">
        <v>45</v>
      </c>
      <c r="H52" s="138">
        <v>45</v>
      </c>
      <c r="I52" s="135" t="s">
        <v>291</v>
      </c>
      <c r="J52" s="135" t="s">
        <v>128</v>
      </c>
      <c r="K52" s="135" t="s">
        <v>395</v>
      </c>
      <c r="L52" s="137" t="s">
        <v>204</v>
      </c>
      <c r="M52" s="135" t="s">
        <v>285</v>
      </c>
      <c r="N52" s="138">
        <v>2001</v>
      </c>
    </row>
    <row r="53" spans="1:14" ht="17" x14ac:dyDescent="0.2">
      <c r="A53" s="135" t="s">
        <v>258</v>
      </c>
      <c r="B53" s="138">
        <v>45</v>
      </c>
      <c r="C53" s="142" t="s">
        <v>24</v>
      </c>
      <c r="D53" s="135" t="s">
        <v>95</v>
      </c>
      <c r="E53" s="135" t="s">
        <v>94</v>
      </c>
      <c r="F53" s="143">
        <v>50</v>
      </c>
      <c r="G53" s="138">
        <v>25</v>
      </c>
      <c r="H53" s="138">
        <v>25</v>
      </c>
      <c r="I53" s="135" t="s">
        <v>292</v>
      </c>
      <c r="J53" s="135" t="s">
        <v>128</v>
      </c>
      <c r="K53" s="135" t="s">
        <v>395</v>
      </c>
      <c r="L53" s="137" t="s">
        <v>204</v>
      </c>
      <c r="M53" s="135" t="s">
        <v>285</v>
      </c>
      <c r="N53" s="138">
        <v>2010</v>
      </c>
    </row>
    <row r="54" spans="1:14" ht="17" x14ac:dyDescent="0.2">
      <c r="A54" s="135" t="s">
        <v>258</v>
      </c>
      <c r="B54" s="138">
        <v>46</v>
      </c>
      <c r="C54" s="142" t="s">
        <v>25</v>
      </c>
      <c r="D54" s="135" t="s">
        <v>95</v>
      </c>
      <c r="E54" s="135" t="s">
        <v>93</v>
      </c>
      <c r="F54" s="143">
        <v>100</v>
      </c>
      <c r="G54" s="138">
        <v>50</v>
      </c>
      <c r="H54" s="138">
        <v>50</v>
      </c>
      <c r="I54" s="135" t="s">
        <v>293</v>
      </c>
      <c r="J54" s="135" t="s">
        <v>128</v>
      </c>
      <c r="K54" s="135" t="s">
        <v>395</v>
      </c>
      <c r="L54" s="137" t="s">
        <v>204</v>
      </c>
      <c r="M54" s="135" t="s">
        <v>285</v>
      </c>
      <c r="N54" s="138">
        <v>1951</v>
      </c>
    </row>
    <row r="55" spans="1:14" ht="17" x14ac:dyDescent="0.2">
      <c r="A55" s="135" t="s">
        <v>339</v>
      </c>
      <c r="B55" s="138">
        <v>47</v>
      </c>
      <c r="C55" s="142" t="s">
        <v>5</v>
      </c>
      <c r="D55" s="135" t="s">
        <v>95</v>
      </c>
      <c r="E55" s="135" t="s">
        <v>93</v>
      </c>
      <c r="F55" s="143">
        <v>40</v>
      </c>
      <c r="G55" s="138">
        <v>40</v>
      </c>
      <c r="H55" s="138">
        <v>0</v>
      </c>
      <c r="I55" s="135" t="s">
        <v>400</v>
      </c>
      <c r="J55" s="135" t="s">
        <v>128</v>
      </c>
      <c r="K55" s="135" t="s">
        <v>412</v>
      </c>
      <c r="L55" s="137" t="s">
        <v>201</v>
      </c>
      <c r="M55" s="136" t="s">
        <v>344</v>
      </c>
      <c r="N55" s="138">
        <v>2009</v>
      </c>
    </row>
    <row r="56" spans="1:14" ht="17" x14ac:dyDescent="0.2">
      <c r="A56" s="135" t="s">
        <v>258</v>
      </c>
      <c r="B56" s="138">
        <v>48</v>
      </c>
      <c r="C56" s="142" t="s">
        <v>218</v>
      </c>
      <c r="D56" s="135" t="s">
        <v>95</v>
      </c>
      <c r="E56" s="135" t="s">
        <v>93</v>
      </c>
      <c r="F56" s="143">
        <v>80</v>
      </c>
      <c r="G56" s="138">
        <v>40</v>
      </c>
      <c r="H56" s="138">
        <v>40</v>
      </c>
      <c r="I56" s="135" t="s">
        <v>294</v>
      </c>
      <c r="J56" s="135" t="s">
        <v>128</v>
      </c>
      <c r="K56" s="135" t="s">
        <v>395</v>
      </c>
      <c r="L56" s="137" t="s">
        <v>204</v>
      </c>
      <c r="M56" s="135" t="s">
        <v>285</v>
      </c>
      <c r="N56" s="138">
        <v>1951</v>
      </c>
    </row>
    <row r="57" spans="1:14" ht="17" x14ac:dyDescent="0.2">
      <c r="A57" s="135" t="s">
        <v>258</v>
      </c>
      <c r="B57" s="138">
        <v>48</v>
      </c>
      <c r="C57" s="142" t="s">
        <v>218</v>
      </c>
      <c r="D57" s="135" t="s">
        <v>95</v>
      </c>
      <c r="E57" s="135" t="s">
        <v>94</v>
      </c>
      <c r="F57" s="143">
        <v>80</v>
      </c>
      <c r="G57" s="138">
        <v>40</v>
      </c>
      <c r="H57" s="138">
        <v>40</v>
      </c>
      <c r="I57" s="135" t="s">
        <v>295</v>
      </c>
      <c r="J57" s="135" t="s">
        <v>128</v>
      </c>
      <c r="K57" s="135" t="s">
        <v>395</v>
      </c>
      <c r="L57" s="137" t="s">
        <v>204</v>
      </c>
      <c r="M57" s="135" t="s">
        <v>285</v>
      </c>
      <c r="N57" s="138">
        <v>2001</v>
      </c>
    </row>
    <row r="58" spans="1:14" ht="32" x14ac:dyDescent="0.2">
      <c r="A58" s="135" t="s">
        <v>258</v>
      </c>
      <c r="B58" s="138">
        <v>49</v>
      </c>
      <c r="C58" s="142" t="s">
        <v>26</v>
      </c>
      <c r="D58" s="135" t="s">
        <v>95</v>
      </c>
      <c r="E58" s="135" t="s">
        <v>93</v>
      </c>
      <c r="F58" s="143">
        <v>40</v>
      </c>
      <c r="G58" s="138">
        <v>20</v>
      </c>
      <c r="H58" s="138">
        <v>20</v>
      </c>
      <c r="I58" s="135" t="s">
        <v>376</v>
      </c>
      <c r="J58" s="135" t="s">
        <v>128</v>
      </c>
      <c r="K58" s="135" t="s">
        <v>395</v>
      </c>
      <c r="L58" s="137" t="s">
        <v>204</v>
      </c>
      <c r="M58" s="135" t="s">
        <v>285</v>
      </c>
      <c r="N58" s="138">
        <v>1966</v>
      </c>
    </row>
    <row r="59" spans="1:14" ht="17" x14ac:dyDescent="0.2">
      <c r="A59" s="135" t="s">
        <v>258</v>
      </c>
      <c r="B59" s="138">
        <v>50</v>
      </c>
      <c r="C59" s="142" t="s">
        <v>27</v>
      </c>
      <c r="D59" s="135" t="s">
        <v>95</v>
      </c>
      <c r="E59" s="135" t="s">
        <v>93</v>
      </c>
      <c r="F59" s="143">
        <v>60</v>
      </c>
      <c r="G59" s="138">
        <v>30</v>
      </c>
      <c r="H59" s="138">
        <v>30</v>
      </c>
      <c r="I59" s="135" t="s">
        <v>296</v>
      </c>
      <c r="J59" s="135" t="s">
        <v>128</v>
      </c>
      <c r="K59" s="135" t="s">
        <v>395</v>
      </c>
      <c r="L59" s="137" t="s">
        <v>204</v>
      </c>
      <c r="M59" s="135" t="s">
        <v>285</v>
      </c>
      <c r="N59" s="138">
        <v>1942</v>
      </c>
    </row>
    <row r="60" spans="1:14" ht="17" x14ac:dyDescent="0.2">
      <c r="A60" s="135" t="s">
        <v>258</v>
      </c>
      <c r="B60" s="138">
        <v>51</v>
      </c>
      <c r="C60" s="142" t="s">
        <v>31</v>
      </c>
      <c r="D60" s="135" t="s">
        <v>95</v>
      </c>
      <c r="E60" s="135" t="s">
        <v>340</v>
      </c>
      <c r="F60" s="143">
        <v>45</v>
      </c>
      <c r="G60" s="138">
        <v>45</v>
      </c>
      <c r="H60" s="138">
        <v>0</v>
      </c>
      <c r="I60" s="135" t="s">
        <v>350</v>
      </c>
      <c r="J60" s="135" t="s">
        <v>128</v>
      </c>
      <c r="K60" s="135" t="s">
        <v>395</v>
      </c>
      <c r="L60" s="137" t="s">
        <v>206</v>
      </c>
      <c r="M60" s="135" t="s">
        <v>318</v>
      </c>
      <c r="N60" s="138">
        <v>1968</v>
      </c>
    </row>
    <row r="61" spans="1:14" ht="17" x14ac:dyDescent="0.2">
      <c r="A61" s="135" t="s">
        <v>258</v>
      </c>
      <c r="B61" s="138">
        <v>52</v>
      </c>
      <c r="C61" s="142" t="s">
        <v>216</v>
      </c>
      <c r="D61" s="135" t="s">
        <v>95</v>
      </c>
      <c r="E61" s="135" t="s">
        <v>93</v>
      </c>
      <c r="F61" s="143">
        <v>132</v>
      </c>
      <c r="G61" s="138">
        <v>66</v>
      </c>
      <c r="H61" s="138">
        <v>66</v>
      </c>
      <c r="I61" s="135" t="s">
        <v>297</v>
      </c>
      <c r="J61" s="135" t="s">
        <v>128</v>
      </c>
      <c r="K61" s="135" t="s">
        <v>412</v>
      </c>
      <c r="L61" s="137" t="s">
        <v>358</v>
      </c>
      <c r="M61" s="135" t="s">
        <v>299</v>
      </c>
      <c r="N61" s="138">
        <v>1916</v>
      </c>
    </row>
    <row r="62" spans="1:14" ht="17" x14ac:dyDescent="0.2">
      <c r="A62" s="135" t="s">
        <v>258</v>
      </c>
      <c r="B62" s="138">
        <v>52</v>
      </c>
      <c r="C62" s="142" t="s">
        <v>216</v>
      </c>
      <c r="D62" s="135" t="s">
        <v>95</v>
      </c>
      <c r="E62" s="135" t="s">
        <v>94</v>
      </c>
      <c r="F62" s="143">
        <v>80</v>
      </c>
      <c r="G62" s="138">
        <v>40</v>
      </c>
      <c r="H62" s="138">
        <v>40</v>
      </c>
      <c r="I62" s="135" t="s">
        <v>298</v>
      </c>
      <c r="J62" s="135" t="s">
        <v>128</v>
      </c>
      <c r="K62" s="135" t="s">
        <v>412</v>
      </c>
      <c r="L62" s="137" t="s">
        <v>358</v>
      </c>
      <c r="M62" s="135" t="s">
        <v>299</v>
      </c>
      <c r="N62" s="138">
        <v>2010</v>
      </c>
    </row>
    <row r="63" spans="1:14" ht="17" x14ac:dyDescent="0.2">
      <c r="A63" s="135" t="s">
        <v>258</v>
      </c>
      <c r="B63" s="138">
        <v>53</v>
      </c>
      <c r="C63" s="142" t="s">
        <v>300</v>
      </c>
      <c r="D63" s="135" t="s">
        <v>96</v>
      </c>
      <c r="E63" s="135" t="s">
        <v>93</v>
      </c>
      <c r="F63" s="143">
        <v>22</v>
      </c>
      <c r="G63" s="138">
        <v>22</v>
      </c>
      <c r="H63" s="138">
        <v>0</v>
      </c>
      <c r="I63" s="135" t="s">
        <v>188</v>
      </c>
      <c r="J63" s="135" t="s">
        <v>128</v>
      </c>
      <c r="K63" s="135" t="s">
        <v>411</v>
      </c>
      <c r="L63" s="137" t="s">
        <v>210</v>
      </c>
      <c r="M63" s="135" t="s">
        <v>302</v>
      </c>
      <c r="N63" s="138">
        <v>1941</v>
      </c>
    </row>
    <row r="64" spans="1:14" ht="17" x14ac:dyDescent="0.2">
      <c r="A64" s="135" t="s">
        <v>258</v>
      </c>
      <c r="B64" s="138">
        <v>54</v>
      </c>
      <c r="C64" s="142" t="s">
        <v>300</v>
      </c>
      <c r="D64" s="135" t="s">
        <v>95</v>
      </c>
      <c r="E64" s="135" t="s">
        <v>93</v>
      </c>
      <c r="F64" s="143">
        <v>23</v>
      </c>
      <c r="G64" s="138">
        <v>23</v>
      </c>
      <c r="H64" s="138">
        <v>0</v>
      </c>
      <c r="I64" s="135" t="s">
        <v>188</v>
      </c>
      <c r="J64" s="135" t="s">
        <v>128</v>
      </c>
      <c r="K64" s="135" t="s">
        <v>411</v>
      </c>
      <c r="L64" s="137" t="s">
        <v>209</v>
      </c>
      <c r="M64" s="135" t="s">
        <v>302</v>
      </c>
      <c r="N64" s="138">
        <v>1941</v>
      </c>
    </row>
    <row r="65" spans="1:14" ht="17" x14ac:dyDescent="0.2">
      <c r="A65" s="135" t="s">
        <v>258</v>
      </c>
      <c r="B65" s="138">
        <v>54</v>
      </c>
      <c r="C65" s="142" t="s">
        <v>300</v>
      </c>
      <c r="D65" s="135" t="s">
        <v>95</v>
      </c>
      <c r="E65" s="135" t="s">
        <v>94</v>
      </c>
      <c r="F65" s="143">
        <v>40</v>
      </c>
      <c r="G65" s="138">
        <v>40</v>
      </c>
      <c r="H65" s="138">
        <v>0</v>
      </c>
      <c r="I65" s="135" t="s">
        <v>301</v>
      </c>
      <c r="J65" s="135" t="s">
        <v>128</v>
      </c>
      <c r="K65" s="135" t="s">
        <v>411</v>
      </c>
      <c r="L65" s="137" t="s">
        <v>209</v>
      </c>
      <c r="M65" s="135" t="s">
        <v>302</v>
      </c>
      <c r="N65" s="138">
        <v>2010</v>
      </c>
    </row>
    <row r="66" spans="1:14" ht="17" x14ac:dyDescent="0.2">
      <c r="A66" s="135" t="s">
        <v>258</v>
      </c>
      <c r="B66" s="138">
        <v>55</v>
      </c>
      <c r="C66" s="142" t="s">
        <v>365</v>
      </c>
      <c r="D66" s="135" t="s">
        <v>95</v>
      </c>
      <c r="E66" s="135" t="s">
        <v>146</v>
      </c>
      <c r="F66" s="143">
        <v>40</v>
      </c>
      <c r="G66" s="138">
        <v>20</v>
      </c>
      <c r="H66" s="138">
        <v>20</v>
      </c>
      <c r="I66" s="135" t="s">
        <v>366</v>
      </c>
      <c r="J66" s="135" t="s">
        <v>128</v>
      </c>
      <c r="K66" s="135" t="s">
        <v>395</v>
      </c>
      <c r="L66" s="137" t="s">
        <v>206</v>
      </c>
      <c r="M66" s="135" t="s">
        <v>318</v>
      </c>
      <c r="N66" s="138">
        <v>1943</v>
      </c>
    </row>
    <row r="67" spans="1:14" ht="17" x14ac:dyDescent="0.2">
      <c r="A67" s="135" t="s">
        <v>258</v>
      </c>
      <c r="B67" s="138">
        <v>56</v>
      </c>
      <c r="C67" s="142" t="s">
        <v>365</v>
      </c>
      <c r="D67" s="135" t="s">
        <v>96</v>
      </c>
      <c r="E67" s="135" t="s">
        <v>146</v>
      </c>
      <c r="F67" s="143">
        <v>40</v>
      </c>
      <c r="G67" s="138">
        <v>20</v>
      </c>
      <c r="H67" s="138">
        <v>20</v>
      </c>
      <c r="I67" s="135" t="s">
        <v>366</v>
      </c>
      <c r="J67" s="135" t="s">
        <v>128</v>
      </c>
      <c r="K67" s="135" t="s">
        <v>395</v>
      </c>
      <c r="L67" s="137" t="s">
        <v>210</v>
      </c>
      <c r="M67" s="135" t="s">
        <v>318</v>
      </c>
      <c r="N67" s="138">
        <v>1943</v>
      </c>
    </row>
    <row r="68" spans="1:14" ht="17" x14ac:dyDescent="0.2">
      <c r="A68" s="135" t="s">
        <v>258</v>
      </c>
      <c r="B68" s="138">
        <v>56</v>
      </c>
      <c r="C68" s="142" t="s">
        <v>365</v>
      </c>
      <c r="D68" s="135" t="s">
        <v>96</v>
      </c>
      <c r="E68" s="135" t="s">
        <v>94</v>
      </c>
      <c r="F68" s="143">
        <v>40</v>
      </c>
      <c r="G68" s="138">
        <v>40</v>
      </c>
      <c r="H68" s="138">
        <v>0</v>
      </c>
      <c r="I68" s="135" t="s">
        <v>367</v>
      </c>
      <c r="J68" s="135" t="s">
        <v>128</v>
      </c>
      <c r="K68" s="135" t="s">
        <v>395</v>
      </c>
      <c r="L68" s="137" t="s">
        <v>210</v>
      </c>
      <c r="M68" s="135" t="s">
        <v>318</v>
      </c>
      <c r="N68" s="138">
        <v>1994</v>
      </c>
    </row>
    <row r="69" spans="1:14" ht="32" x14ac:dyDescent="0.2">
      <c r="A69" s="135" t="s">
        <v>258</v>
      </c>
      <c r="B69" s="138">
        <v>57</v>
      </c>
      <c r="C69" s="142" t="s">
        <v>11</v>
      </c>
      <c r="D69" s="135" t="s">
        <v>95</v>
      </c>
      <c r="E69" s="135" t="s">
        <v>93</v>
      </c>
      <c r="F69" s="143">
        <v>75</v>
      </c>
      <c r="G69" s="138">
        <v>37</v>
      </c>
      <c r="H69" s="138">
        <v>38</v>
      </c>
      <c r="I69" s="135" t="s">
        <v>303</v>
      </c>
      <c r="J69" s="135" t="s">
        <v>128</v>
      </c>
      <c r="K69" s="135" t="s">
        <v>412</v>
      </c>
      <c r="L69" s="137" t="s">
        <v>358</v>
      </c>
      <c r="M69" s="135" t="s">
        <v>278</v>
      </c>
      <c r="N69" s="138">
        <v>1979</v>
      </c>
    </row>
    <row r="70" spans="1:14" ht="17" x14ac:dyDescent="0.2">
      <c r="A70" s="135" t="s">
        <v>258</v>
      </c>
      <c r="B70" s="138">
        <v>58</v>
      </c>
      <c r="C70" s="142" t="s">
        <v>12</v>
      </c>
      <c r="D70" s="135" t="s">
        <v>95</v>
      </c>
      <c r="E70" s="135" t="s">
        <v>93</v>
      </c>
      <c r="F70" s="143">
        <v>50</v>
      </c>
      <c r="G70" s="138">
        <v>25</v>
      </c>
      <c r="H70" s="138">
        <v>25</v>
      </c>
      <c r="I70" s="135" t="s">
        <v>304</v>
      </c>
      <c r="J70" s="135" t="s">
        <v>128</v>
      </c>
      <c r="K70" s="135" t="s">
        <v>412</v>
      </c>
      <c r="L70" s="137" t="s">
        <v>358</v>
      </c>
      <c r="M70" s="135" t="s">
        <v>305</v>
      </c>
      <c r="N70" s="138">
        <v>2000</v>
      </c>
    </row>
    <row r="71" spans="1:14" ht="32" x14ac:dyDescent="0.2">
      <c r="A71" s="135" t="s">
        <v>258</v>
      </c>
      <c r="B71" s="138">
        <v>59</v>
      </c>
      <c r="C71" s="142" t="s">
        <v>390</v>
      </c>
      <c r="D71" s="135" t="s">
        <v>96</v>
      </c>
      <c r="E71" s="135" t="s">
        <v>93</v>
      </c>
      <c r="F71" s="143">
        <v>35</v>
      </c>
      <c r="G71" s="138">
        <v>0</v>
      </c>
      <c r="H71" s="138">
        <v>35</v>
      </c>
      <c r="I71" s="135" t="s">
        <v>392</v>
      </c>
      <c r="J71" s="135" t="s">
        <v>391</v>
      </c>
      <c r="K71" s="135" t="s">
        <v>411</v>
      </c>
      <c r="L71" s="137" t="s">
        <v>210</v>
      </c>
      <c r="M71" s="135" t="s">
        <v>330</v>
      </c>
      <c r="N71" s="138">
        <v>2006</v>
      </c>
    </row>
    <row r="72" spans="1:14" ht="17" x14ac:dyDescent="0.2">
      <c r="A72" s="135" t="s">
        <v>258</v>
      </c>
      <c r="B72" s="138">
        <v>60</v>
      </c>
      <c r="C72" s="142" t="s">
        <v>351</v>
      </c>
      <c r="D72" s="135" t="s">
        <v>95</v>
      </c>
      <c r="E72" s="135" t="s">
        <v>340</v>
      </c>
      <c r="F72" s="143">
        <v>20</v>
      </c>
      <c r="G72" s="138">
        <v>20</v>
      </c>
      <c r="H72" s="138">
        <v>0</v>
      </c>
      <c r="I72" s="135" t="s">
        <v>353</v>
      </c>
      <c r="J72" s="135" t="s">
        <v>128</v>
      </c>
      <c r="K72" s="135" t="s">
        <v>411</v>
      </c>
      <c r="L72" s="137" t="s">
        <v>403</v>
      </c>
      <c r="M72" s="135" t="s">
        <v>306</v>
      </c>
      <c r="N72" s="138">
        <v>1941</v>
      </c>
    </row>
    <row r="73" spans="1:14" ht="17" x14ac:dyDescent="0.2">
      <c r="A73" s="135" t="s">
        <v>258</v>
      </c>
      <c r="B73" s="138">
        <v>61</v>
      </c>
      <c r="C73" s="142" t="s">
        <v>351</v>
      </c>
      <c r="D73" s="135" t="s">
        <v>96</v>
      </c>
      <c r="E73" s="135" t="s">
        <v>340</v>
      </c>
      <c r="F73" s="143">
        <v>20</v>
      </c>
      <c r="G73" s="138">
        <v>20</v>
      </c>
      <c r="H73" s="138">
        <v>0</v>
      </c>
      <c r="I73" s="135" t="s">
        <v>353</v>
      </c>
      <c r="J73" s="135" t="s">
        <v>128</v>
      </c>
      <c r="K73" s="135" t="s">
        <v>411</v>
      </c>
      <c r="L73" s="137" t="s">
        <v>210</v>
      </c>
      <c r="M73" s="135" t="s">
        <v>306</v>
      </c>
      <c r="N73" s="138">
        <v>1941</v>
      </c>
    </row>
    <row r="74" spans="1:14" ht="17" x14ac:dyDescent="0.2">
      <c r="A74" s="135" t="s">
        <v>258</v>
      </c>
      <c r="B74" s="138">
        <v>61</v>
      </c>
      <c r="C74" s="142" t="s">
        <v>351</v>
      </c>
      <c r="D74" s="135" t="s">
        <v>96</v>
      </c>
      <c r="E74" s="135" t="s">
        <v>94</v>
      </c>
      <c r="F74" s="143">
        <v>80</v>
      </c>
      <c r="G74" s="138">
        <v>0</v>
      </c>
      <c r="H74" s="138">
        <v>80</v>
      </c>
      <c r="I74" s="135" t="s">
        <v>352</v>
      </c>
      <c r="J74" s="135" t="s">
        <v>128</v>
      </c>
      <c r="K74" s="135" t="s">
        <v>411</v>
      </c>
      <c r="L74" s="137" t="s">
        <v>210</v>
      </c>
      <c r="M74" s="135" t="s">
        <v>306</v>
      </c>
      <c r="N74" s="138">
        <v>1990</v>
      </c>
    </row>
    <row r="75" spans="1:14" ht="17" x14ac:dyDescent="0.2">
      <c r="A75" s="135" t="s">
        <v>258</v>
      </c>
      <c r="B75" s="138">
        <v>62</v>
      </c>
      <c r="C75" s="142" t="s">
        <v>32</v>
      </c>
      <c r="D75" s="135" t="s">
        <v>95</v>
      </c>
      <c r="E75" s="135" t="s">
        <v>93</v>
      </c>
      <c r="F75" s="143">
        <v>35</v>
      </c>
      <c r="G75" s="138">
        <v>35</v>
      </c>
      <c r="H75" s="138">
        <v>0</v>
      </c>
      <c r="I75" s="135" t="s">
        <v>307</v>
      </c>
      <c r="J75" s="135" t="s">
        <v>128</v>
      </c>
      <c r="K75" s="135" t="s">
        <v>395</v>
      </c>
      <c r="L75" s="137" t="s">
        <v>206</v>
      </c>
      <c r="M75" s="135" t="s">
        <v>306</v>
      </c>
      <c r="N75" s="138">
        <v>1973</v>
      </c>
    </row>
    <row r="76" spans="1:14" ht="17" x14ac:dyDescent="0.2">
      <c r="A76" s="135" t="s">
        <v>258</v>
      </c>
      <c r="B76" s="138">
        <v>63</v>
      </c>
      <c r="C76" s="142" t="s">
        <v>13</v>
      </c>
      <c r="D76" s="135" t="s">
        <v>95</v>
      </c>
      <c r="E76" s="135" t="s">
        <v>94</v>
      </c>
      <c r="F76" s="143">
        <v>100</v>
      </c>
      <c r="G76" s="138">
        <v>50</v>
      </c>
      <c r="H76" s="138">
        <v>50</v>
      </c>
      <c r="I76" s="135" t="s">
        <v>386</v>
      </c>
      <c r="J76" s="135" t="s">
        <v>128</v>
      </c>
      <c r="K76" s="135" t="s">
        <v>412</v>
      </c>
      <c r="L76" s="137" t="s">
        <v>358</v>
      </c>
      <c r="M76" s="135" t="s">
        <v>282</v>
      </c>
      <c r="N76" s="138">
        <v>2009</v>
      </c>
    </row>
    <row r="77" spans="1:14" ht="17" x14ac:dyDescent="0.2">
      <c r="A77" s="135" t="s">
        <v>258</v>
      </c>
      <c r="B77" s="138">
        <v>64</v>
      </c>
      <c r="C77" s="142" t="s">
        <v>46</v>
      </c>
      <c r="D77" s="135" t="s">
        <v>95</v>
      </c>
      <c r="E77" s="135" t="s">
        <v>94</v>
      </c>
      <c r="F77" s="143">
        <v>80</v>
      </c>
      <c r="G77" s="138">
        <v>40</v>
      </c>
      <c r="H77" s="138">
        <v>40</v>
      </c>
      <c r="I77" s="135" t="s">
        <v>387</v>
      </c>
      <c r="J77" s="135" t="s">
        <v>128</v>
      </c>
      <c r="K77" s="135" t="s">
        <v>411</v>
      </c>
      <c r="L77" s="137" t="s">
        <v>207</v>
      </c>
      <c r="M77" s="135" t="s">
        <v>302</v>
      </c>
      <c r="N77" s="138">
        <v>2009</v>
      </c>
    </row>
    <row r="78" spans="1:14" ht="17" x14ac:dyDescent="0.2">
      <c r="A78" s="135" t="s">
        <v>258</v>
      </c>
      <c r="B78" s="138">
        <v>65</v>
      </c>
      <c r="C78" s="142" t="s">
        <v>368</v>
      </c>
      <c r="D78" s="135" t="s">
        <v>95</v>
      </c>
      <c r="E78" s="135" t="s">
        <v>146</v>
      </c>
      <c r="F78" s="143">
        <v>22</v>
      </c>
      <c r="G78" s="138">
        <v>22</v>
      </c>
      <c r="H78" s="138">
        <v>0</v>
      </c>
      <c r="I78" s="135" t="s">
        <v>369</v>
      </c>
      <c r="J78" s="135" t="s">
        <v>128</v>
      </c>
      <c r="K78" s="135" t="s">
        <v>411</v>
      </c>
      <c r="L78" s="137" t="s">
        <v>209</v>
      </c>
      <c r="M78" s="135" t="s">
        <v>302</v>
      </c>
      <c r="N78" s="138">
        <v>1957</v>
      </c>
    </row>
    <row r="79" spans="1:14" ht="17" x14ac:dyDescent="0.2">
      <c r="A79" s="135" t="s">
        <v>258</v>
      </c>
      <c r="B79" s="138">
        <v>66</v>
      </c>
      <c r="C79" s="142" t="s">
        <v>368</v>
      </c>
      <c r="D79" s="135" t="s">
        <v>96</v>
      </c>
      <c r="E79" s="135" t="s">
        <v>146</v>
      </c>
      <c r="F79" s="143">
        <v>22</v>
      </c>
      <c r="G79" s="138">
        <v>22</v>
      </c>
      <c r="H79" s="138">
        <v>0</v>
      </c>
      <c r="I79" s="135" t="s">
        <v>369</v>
      </c>
      <c r="J79" s="135" t="s">
        <v>128</v>
      </c>
      <c r="K79" s="135" t="s">
        <v>411</v>
      </c>
      <c r="L79" s="137" t="s">
        <v>210</v>
      </c>
      <c r="M79" s="135" t="s">
        <v>302</v>
      </c>
      <c r="N79" s="138">
        <v>1957</v>
      </c>
    </row>
    <row r="80" spans="1:14" ht="17" x14ac:dyDescent="0.2">
      <c r="A80" s="135" t="s">
        <v>258</v>
      </c>
      <c r="B80" s="138">
        <v>66</v>
      </c>
      <c r="C80" s="142" t="s">
        <v>368</v>
      </c>
      <c r="D80" s="135" t="s">
        <v>96</v>
      </c>
      <c r="E80" s="135" t="s">
        <v>94</v>
      </c>
      <c r="F80" s="143">
        <v>44</v>
      </c>
      <c r="G80" s="138">
        <v>0</v>
      </c>
      <c r="H80" s="138">
        <v>44</v>
      </c>
      <c r="I80" s="135" t="s">
        <v>370</v>
      </c>
      <c r="J80" s="135" t="s">
        <v>128</v>
      </c>
      <c r="K80" s="135" t="s">
        <v>411</v>
      </c>
      <c r="L80" s="137" t="s">
        <v>210</v>
      </c>
      <c r="M80" s="135" t="s">
        <v>302</v>
      </c>
      <c r="N80" s="138">
        <v>1992</v>
      </c>
    </row>
    <row r="81" spans="1:14" ht="17" x14ac:dyDescent="0.2">
      <c r="A81" s="135" t="s">
        <v>258</v>
      </c>
      <c r="B81" s="138">
        <v>67</v>
      </c>
      <c r="C81" s="142" t="s">
        <v>354</v>
      </c>
      <c r="D81" s="135" t="s">
        <v>95</v>
      </c>
      <c r="E81" s="135" t="s">
        <v>340</v>
      </c>
      <c r="F81" s="143">
        <v>20</v>
      </c>
      <c r="G81" s="138">
        <v>0</v>
      </c>
      <c r="H81" s="138">
        <v>20</v>
      </c>
      <c r="I81" s="135" t="s">
        <v>355</v>
      </c>
      <c r="J81" s="135" t="s">
        <v>128</v>
      </c>
      <c r="K81" s="135" t="s">
        <v>411</v>
      </c>
      <c r="L81" s="137" t="s">
        <v>403</v>
      </c>
      <c r="M81" s="135" t="s">
        <v>302</v>
      </c>
      <c r="N81" s="138">
        <v>1962</v>
      </c>
    </row>
    <row r="82" spans="1:14" ht="17" x14ac:dyDescent="0.2">
      <c r="A82" s="135" t="s">
        <v>258</v>
      </c>
      <c r="B82" s="138">
        <v>67</v>
      </c>
      <c r="C82" s="142" t="s">
        <v>354</v>
      </c>
      <c r="D82" s="135" t="s">
        <v>95</v>
      </c>
      <c r="E82" s="135" t="s">
        <v>94</v>
      </c>
      <c r="F82" s="143">
        <v>40</v>
      </c>
      <c r="G82" s="138">
        <v>40</v>
      </c>
      <c r="H82" s="138">
        <v>0</v>
      </c>
      <c r="I82" s="135" t="s">
        <v>356</v>
      </c>
      <c r="J82" s="135" t="s">
        <v>128</v>
      </c>
      <c r="K82" s="135" t="s">
        <v>411</v>
      </c>
      <c r="L82" s="137" t="s">
        <v>403</v>
      </c>
      <c r="M82" s="135" t="s">
        <v>302</v>
      </c>
      <c r="N82" s="138">
        <v>2010</v>
      </c>
    </row>
    <row r="83" spans="1:14" ht="17" x14ac:dyDescent="0.2">
      <c r="A83" s="135" t="s">
        <v>258</v>
      </c>
      <c r="B83" s="138">
        <v>68</v>
      </c>
      <c r="C83" s="142" t="s">
        <v>308</v>
      </c>
      <c r="D83" s="135" t="s">
        <v>95</v>
      </c>
      <c r="E83" s="135" t="s">
        <v>93</v>
      </c>
      <c r="F83" s="143">
        <v>60</v>
      </c>
      <c r="G83" s="138">
        <v>30</v>
      </c>
      <c r="H83" s="138">
        <v>30</v>
      </c>
      <c r="I83" s="135" t="s">
        <v>311</v>
      </c>
      <c r="J83" s="135" t="s">
        <v>128</v>
      </c>
      <c r="K83" s="135" t="s">
        <v>411</v>
      </c>
      <c r="L83" s="137" t="s">
        <v>209</v>
      </c>
      <c r="M83" s="135" t="s">
        <v>310</v>
      </c>
      <c r="N83" s="138">
        <v>1943</v>
      </c>
    </row>
    <row r="84" spans="1:14" ht="17" x14ac:dyDescent="0.2">
      <c r="A84" s="135" t="s">
        <v>258</v>
      </c>
      <c r="B84" s="138">
        <v>69</v>
      </c>
      <c r="C84" s="142" t="s">
        <v>308</v>
      </c>
      <c r="D84" s="135" t="s">
        <v>96</v>
      </c>
      <c r="E84" s="135" t="s">
        <v>93</v>
      </c>
      <c r="F84" s="143">
        <v>100</v>
      </c>
      <c r="G84" s="138">
        <v>50</v>
      </c>
      <c r="H84" s="138">
        <v>50</v>
      </c>
      <c r="I84" s="135" t="s">
        <v>312</v>
      </c>
      <c r="J84" s="135" t="s">
        <v>128</v>
      </c>
      <c r="K84" s="135" t="s">
        <v>411</v>
      </c>
      <c r="L84" s="137" t="s">
        <v>210</v>
      </c>
      <c r="M84" s="135" t="s">
        <v>310</v>
      </c>
      <c r="N84" s="138">
        <v>1943</v>
      </c>
    </row>
    <row r="85" spans="1:14" ht="17" x14ac:dyDescent="0.2">
      <c r="A85" s="135" t="s">
        <v>258</v>
      </c>
      <c r="B85" s="138">
        <v>68</v>
      </c>
      <c r="C85" s="142" t="s">
        <v>308</v>
      </c>
      <c r="D85" s="135" t="s">
        <v>95</v>
      </c>
      <c r="E85" s="135" t="s">
        <v>94</v>
      </c>
      <c r="F85" s="143">
        <v>70</v>
      </c>
      <c r="G85" s="138">
        <v>40</v>
      </c>
      <c r="H85" s="138">
        <v>30</v>
      </c>
      <c r="I85" s="135" t="s">
        <v>313</v>
      </c>
      <c r="J85" s="135" t="s">
        <v>128</v>
      </c>
      <c r="K85" s="135" t="s">
        <v>411</v>
      </c>
      <c r="L85" s="137" t="s">
        <v>209</v>
      </c>
      <c r="M85" s="135" t="s">
        <v>310</v>
      </c>
      <c r="N85" s="138">
        <v>1998</v>
      </c>
    </row>
    <row r="86" spans="1:14" ht="17" x14ac:dyDescent="0.2">
      <c r="A86" s="135" t="s">
        <v>258</v>
      </c>
      <c r="B86" s="138">
        <v>69</v>
      </c>
      <c r="C86" s="142" t="s">
        <v>308</v>
      </c>
      <c r="D86" s="135" t="s">
        <v>96</v>
      </c>
      <c r="E86" s="135" t="s">
        <v>94</v>
      </c>
      <c r="F86" s="143">
        <v>160</v>
      </c>
      <c r="G86" s="138">
        <v>90</v>
      </c>
      <c r="H86" s="138">
        <v>70</v>
      </c>
      <c r="I86" s="135" t="s">
        <v>314</v>
      </c>
      <c r="J86" s="135" t="s">
        <v>128</v>
      </c>
      <c r="K86" s="135" t="s">
        <v>411</v>
      </c>
      <c r="L86" s="137" t="s">
        <v>210</v>
      </c>
      <c r="M86" s="135" t="s">
        <v>310</v>
      </c>
      <c r="N86" s="138">
        <v>1998</v>
      </c>
    </row>
    <row r="87" spans="1:14" ht="17" x14ac:dyDescent="0.2">
      <c r="A87" s="135" t="s">
        <v>258</v>
      </c>
      <c r="B87" s="138">
        <v>70</v>
      </c>
      <c r="C87" s="142" t="s">
        <v>309</v>
      </c>
      <c r="D87" s="135" t="s">
        <v>96</v>
      </c>
      <c r="E87" s="135" t="s">
        <v>94</v>
      </c>
      <c r="F87" s="143">
        <v>30</v>
      </c>
      <c r="G87" s="138">
        <v>0</v>
      </c>
      <c r="H87" s="138">
        <v>30</v>
      </c>
      <c r="I87" s="135" t="s">
        <v>315</v>
      </c>
      <c r="J87" s="135" t="s">
        <v>309</v>
      </c>
      <c r="K87" s="135" t="s">
        <v>411</v>
      </c>
      <c r="L87" s="137" t="s">
        <v>210</v>
      </c>
      <c r="M87" s="135" t="s">
        <v>310</v>
      </c>
      <c r="N87" s="138">
        <v>2019</v>
      </c>
    </row>
    <row r="88" spans="1:14" ht="32" x14ac:dyDescent="0.2">
      <c r="A88" s="135" t="s">
        <v>258</v>
      </c>
      <c r="B88" s="138">
        <v>71</v>
      </c>
      <c r="C88" s="142" t="s">
        <v>393</v>
      </c>
      <c r="D88" s="135" t="s">
        <v>96</v>
      </c>
      <c r="E88" s="135" t="s">
        <v>93</v>
      </c>
      <c r="F88" s="143">
        <v>35</v>
      </c>
      <c r="G88" s="138">
        <v>0</v>
      </c>
      <c r="H88" s="138">
        <v>35</v>
      </c>
      <c r="I88" s="135" t="s">
        <v>394</v>
      </c>
      <c r="J88" s="135" t="s">
        <v>406</v>
      </c>
      <c r="K88" s="135" t="s">
        <v>411</v>
      </c>
      <c r="L88" s="137" t="s">
        <v>210</v>
      </c>
      <c r="M88" s="135" t="s">
        <v>330</v>
      </c>
      <c r="N88" s="138">
        <v>2005</v>
      </c>
    </row>
    <row r="89" spans="1:14" ht="17" x14ac:dyDescent="0.2">
      <c r="A89" s="135" t="s">
        <v>258</v>
      </c>
      <c r="B89" s="138">
        <v>72</v>
      </c>
      <c r="C89" s="142" t="s">
        <v>316</v>
      </c>
      <c r="D89" s="135" t="s">
        <v>95</v>
      </c>
      <c r="E89" s="135" t="s">
        <v>93</v>
      </c>
      <c r="F89" s="143">
        <v>40</v>
      </c>
      <c r="G89" s="138">
        <v>20</v>
      </c>
      <c r="H89" s="138">
        <v>20</v>
      </c>
      <c r="I89" s="135" t="s">
        <v>179</v>
      </c>
      <c r="J89" s="135" t="s">
        <v>128</v>
      </c>
      <c r="K89" s="135" t="s">
        <v>395</v>
      </c>
      <c r="L89" s="137" t="s">
        <v>206</v>
      </c>
      <c r="M89" s="135" t="s">
        <v>318</v>
      </c>
      <c r="N89" s="138">
        <v>1941</v>
      </c>
    </row>
    <row r="90" spans="1:14" ht="17" x14ac:dyDescent="0.2">
      <c r="A90" s="135" t="s">
        <v>258</v>
      </c>
      <c r="B90" s="138">
        <v>73</v>
      </c>
      <c r="C90" s="142" t="s">
        <v>316</v>
      </c>
      <c r="D90" s="135" t="s">
        <v>96</v>
      </c>
      <c r="E90" s="135" t="s">
        <v>93</v>
      </c>
      <c r="F90" s="143">
        <v>40</v>
      </c>
      <c r="G90" s="138">
        <v>20</v>
      </c>
      <c r="H90" s="138">
        <v>20</v>
      </c>
      <c r="I90" s="135" t="s">
        <v>179</v>
      </c>
      <c r="J90" s="135" t="s">
        <v>128</v>
      </c>
      <c r="K90" s="135" t="s">
        <v>395</v>
      </c>
      <c r="L90" s="137" t="s">
        <v>210</v>
      </c>
      <c r="M90" s="135" t="s">
        <v>318</v>
      </c>
      <c r="N90" s="138">
        <v>1941</v>
      </c>
    </row>
    <row r="91" spans="1:14" ht="17" x14ac:dyDescent="0.2">
      <c r="A91" s="135" t="s">
        <v>258</v>
      </c>
      <c r="B91" s="138">
        <v>73</v>
      </c>
      <c r="C91" s="142" t="s">
        <v>316</v>
      </c>
      <c r="D91" s="135" t="s">
        <v>96</v>
      </c>
      <c r="E91" s="135" t="s">
        <v>94</v>
      </c>
      <c r="F91" s="143">
        <v>40</v>
      </c>
      <c r="G91" s="138">
        <v>40</v>
      </c>
      <c r="H91" s="138">
        <v>0</v>
      </c>
      <c r="I91" s="135" t="s">
        <v>317</v>
      </c>
      <c r="J91" s="135" t="s">
        <v>128</v>
      </c>
      <c r="K91" s="135" t="s">
        <v>395</v>
      </c>
      <c r="L91" s="137" t="s">
        <v>210</v>
      </c>
      <c r="M91" s="135" t="s">
        <v>318</v>
      </c>
      <c r="N91" s="138">
        <v>1994</v>
      </c>
    </row>
    <row r="92" spans="1:14" ht="32" x14ac:dyDescent="0.2">
      <c r="A92" s="135" t="s">
        <v>339</v>
      </c>
      <c r="B92" s="138">
        <v>74</v>
      </c>
      <c r="C92" s="142" t="s">
        <v>316</v>
      </c>
      <c r="D92" s="135" t="s">
        <v>96</v>
      </c>
      <c r="E92" s="135" t="s">
        <v>94</v>
      </c>
      <c r="F92" s="143">
        <v>30</v>
      </c>
      <c r="G92" s="138">
        <v>30</v>
      </c>
      <c r="H92" s="138">
        <v>0</v>
      </c>
      <c r="I92" s="135" t="s">
        <v>397</v>
      </c>
      <c r="J92" s="135" t="s">
        <v>128</v>
      </c>
      <c r="K92" s="135" t="s">
        <v>395</v>
      </c>
      <c r="L92" s="137" t="s">
        <v>210</v>
      </c>
      <c r="M92" s="136" t="s">
        <v>344</v>
      </c>
      <c r="N92" s="138">
        <v>2025</v>
      </c>
    </row>
    <row r="93" spans="1:14" ht="17" x14ac:dyDescent="0.2">
      <c r="A93" s="135" t="s">
        <v>258</v>
      </c>
      <c r="B93" s="138">
        <v>75</v>
      </c>
      <c r="C93" s="142" t="s">
        <v>33</v>
      </c>
      <c r="D93" s="135" t="s">
        <v>95</v>
      </c>
      <c r="E93" s="135" t="s">
        <v>146</v>
      </c>
      <c r="F93" s="143">
        <v>20</v>
      </c>
      <c r="G93" s="138">
        <v>20</v>
      </c>
      <c r="H93" s="138">
        <v>0</v>
      </c>
      <c r="I93" s="135" t="s">
        <v>371</v>
      </c>
      <c r="J93" s="135" t="s">
        <v>128</v>
      </c>
      <c r="K93" s="135" t="s">
        <v>395</v>
      </c>
      <c r="L93" s="137" t="s">
        <v>206</v>
      </c>
      <c r="M93" s="135" t="s">
        <v>318</v>
      </c>
      <c r="N93" s="138">
        <v>1999</v>
      </c>
    </row>
    <row r="94" spans="1:14" ht="17" x14ac:dyDescent="0.2">
      <c r="A94" s="135" t="s">
        <v>258</v>
      </c>
      <c r="B94" s="138">
        <v>76</v>
      </c>
      <c r="C94" s="142" t="s">
        <v>14</v>
      </c>
      <c r="D94" s="135" t="s">
        <v>95</v>
      </c>
      <c r="E94" s="135" t="s">
        <v>372</v>
      </c>
      <c r="F94" s="143">
        <v>320</v>
      </c>
      <c r="G94" s="138">
        <v>160</v>
      </c>
      <c r="H94" s="138">
        <v>160</v>
      </c>
      <c r="I94" s="135" t="s">
        <v>373</v>
      </c>
      <c r="J94" s="135" t="s">
        <v>128</v>
      </c>
      <c r="K94" s="135" t="s">
        <v>412</v>
      </c>
      <c r="L94" s="137" t="s">
        <v>358</v>
      </c>
      <c r="M94" s="135" t="s">
        <v>305</v>
      </c>
      <c r="N94" s="138">
        <v>1912</v>
      </c>
    </row>
    <row r="95" spans="1:14" ht="15" customHeight="1" x14ac:dyDescent="0.2">
      <c r="A95" s="135" t="s">
        <v>258</v>
      </c>
      <c r="B95" s="138">
        <v>77</v>
      </c>
      <c r="C95" s="142" t="s">
        <v>6</v>
      </c>
      <c r="D95" s="135" t="s">
        <v>95</v>
      </c>
      <c r="E95" s="135" t="s">
        <v>93</v>
      </c>
      <c r="F95" s="143">
        <v>120</v>
      </c>
      <c r="G95" s="138">
        <v>60</v>
      </c>
      <c r="H95" s="138">
        <v>60</v>
      </c>
      <c r="I95" s="135" t="s">
        <v>319</v>
      </c>
      <c r="J95" s="135" t="s">
        <v>128</v>
      </c>
      <c r="K95" s="135" t="s">
        <v>412</v>
      </c>
      <c r="L95" s="137" t="s">
        <v>201</v>
      </c>
      <c r="M95" s="135" t="s">
        <v>257</v>
      </c>
      <c r="N95" s="138">
        <v>1932</v>
      </c>
    </row>
    <row r="96" spans="1:14" ht="17" x14ac:dyDescent="0.2">
      <c r="A96" s="135" t="s">
        <v>258</v>
      </c>
      <c r="B96" s="138">
        <v>78</v>
      </c>
      <c r="C96" s="142" t="s">
        <v>47</v>
      </c>
      <c r="D96" s="135" t="s">
        <v>95</v>
      </c>
      <c r="E96" s="135" t="s">
        <v>340</v>
      </c>
      <c r="F96" s="143">
        <v>40</v>
      </c>
      <c r="G96" s="138">
        <v>0</v>
      </c>
      <c r="H96" s="138">
        <v>40</v>
      </c>
      <c r="I96" s="135" t="s">
        <v>357</v>
      </c>
      <c r="J96" s="135" t="s">
        <v>128</v>
      </c>
      <c r="K96" s="135" t="s">
        <v>411</v>
      </c>
      <c r="L96" s="137" t="s">
        <v>403</v>
      </c>
      <c r="M96" s="135" t="s">
        <v>263</v>
      </c>
      <c r="N96" s="138">
        <v>2010</v>
      </c>
    </row>
    <row r="97" spans="1:14" ht="32" x14ac:dyDescent="0.2">
      <c r="A97" s="135" t="s">
        <v>258</v>
      </c>
      <c r="B97" s="138">
        <v>79</v>
      </c>
      <c r="C97" s="142" t="s">
        <v>320</v>
      </c>
      <c r="D97" s="135" t="s">
        <v>95</v>
      </c>
      <c r="E97" s="135" t="s">
        <v>93</v>
      </c>
      <c r="F97" s="143">
        <v>48</v>
      </c>
      <c r="G97" s="138">
        <v>48</v>
      </c>
      <c r="H97" s="138">
        <v>0</v>
      </c>
      <c r="I97" s="135" t="s">
        <v>322</v>
      </c>
      <c r="J97" s="135" t="s">
        <v>261</v>
      </c>
      <c r="K97" s="135" t="s">
        <v>411</v>
      </c>
      <c r="L97" s="137" t="s">
        <v>209</v>
      </c>
      <c r="M97" s="135" t="s">
        <v>321</v>
      </c>
      <c r="N97" s="138">
        <v>1925</v>
      </c>
    </row>
    <row r="98" spans="1:14" ht="32" x14ac:dyDescent="0.2">
      <c r="A98" s="135" t="s">
        <v>258</v>
      </c>
      <c r="B98" s="138">
        <v>79</v>
      </c>
      <c r="C98" s="142" t="s">
        <v>320</v>
      </c>
      <c r="D98" s="135" t="s">
        <v>95</v>
      </c>
      <c r="E98" s="135" t="s">
        <v>93</v>
      </c>
      <c r="F98" s="143">
        <v>31</v>
      </c>
      <c r="G98" s="138">
        <v>31</v>
      </c>
      <c r="H98" s="138">
        <v>0</v>
      </c>
      <c r="I98" s="135" t="s">
        <v>323</v>
      </c>
      <c r="J98" s="135" t="s">
        <v>261</v>
      </c>
      <c r="K98" s="135" t="s">
        <v>411</v>
      </c>
      <c r="L98" s="137" t="s">
        <v>209</v>
      </c>
      <c r="M98" s="135" t="s">
        <v>321</v>
      </c>
      <c r="N98" s="138">
        <v>2009</v>
      </c>
    </row>
    <row r="99" spans="1:14" ht="17" x14ac:dyDescent="0.2">
      <c r="A99" s="135" t="s">
        <v>258</v>
      </c>
      <c r="B99" s="138">
        <v>80</v>
      </c>
      <c r="C99" s="142" t="s">
        <v>320</v>
      </c>
      <c r="D99" s="135" t="s">
        <v>96</v>
      </c>
      <c r="E99" s="135" t="s">
        <v>94</v>
      </c>
      <c r="F99" s="143">
        <v>30</v>
      </c>
      <c r="G99" s="138">
        <v>30</v>
      </c>
      <c r="H99" s="138">
        <v>0</v>
      </c>
      <c r="I99" s="135" t="s">
        <v>324</v>
      </c>
      <c r="J99" s="135" t="s">
        <v>261</v>
      </c>
      <c r="K99" s="135" t="s">
        <v>411</v>
      </c>
      <c r="L99" s="137" t="s">
        <v>210</v>
      </c>
      <c r="M99" s="135" t="s">
        <v>321</v>
      </c>
      <c r="N99" s="138">
        <v>2009</v>
      </c>
    </row>
    <row r="100" spans="1:14" ht="17" x14ac:dyDescent="0.2">
      <c r="A100" s="135" t="s">
        <v>258</v>
      </c>
      <c r="B100" s="138">
        <v>81</v>
      </c>
      <c r="C100" s="142" t="s">
        <v>15</v>
      </c>
      <c r="D100" s="135" t="s">
        <v>95</v>
      </c>
      <c r="E100" s="135" t="s">
        <v>93</v>
      </c>
      <c r="F100" s="143">
        <v>72</v>
      </c>
      <c r="G100" s="138">
        <v>36</v>
      </c>
      <c r="H100" s="138">
        <v>36</v>
      </c>
      <c r="I100" s="135" t="s">
        <v>325</v>
      </c>
      <c r="J100" s="135" t="s">
        <v>128</v>
      </c>
      <c r="L100" s="137" t="s">
        <v>358</v>
      </c>
      <c r="M100" s="135" t="s">
        <v>282</v>
      </c>
      <c r="N100" s="138">
        <v>2004</v>
      </c>
    </row>
    <row r="101" spans="1:14" ht="17" x14ac:dyDescent="0.2">
      <c r="A101" s="135" t="s">
        <v>258</v>
      </c>
      <c r="B101" s="138">
        <v>82</v>
      </c>
      <c r="C101" s="142" t="s">
        <v>16</v>
      </c>
      <c r="D101" s="135" t="s">
        <v>95</v>
      </c>
      <c r="E101" s="135" t="s">
        <v>93</v>
      </c>
      <c r="F101" s="143">
        <v>144</v>
      </c>
      <c r="G101" s="138">
        <v>72</v>
      </c>
      <c r="H101" s="138">
        <v>72</v>
      </c>
      <c r="I101" s="135" t="s">
        <v>326</v>
      </c>
      <c r="J101" s="135" t="s">
        <v>128</v>
      </c>
      <c r="K101" s="135" t="s">
        <v>412</v>
      </c>
      <c r="L101" s="137" t="s">
        <v>358</v>
      </c>
      <c r="M101" s="135" t="s">
        <v>327</v>
      </c>
      <c r="N101" s="138">
        <v>1907</v>
      </c>
    </row>
    <row r="102" spans="1:14" ht="17" x14ac:dyDescent="0.2">
      <c r="A102" s="135" t="s">
        <v>258</v>
      </c>
      <c r="B102" s="138">
        <v>83</v>
      </c>
      <c r="C102" s="142" t="s">
        <v>240</v>
      </c>
      <c r="D102" s="135" t="s">
        <v>96</v>
      </c>
      <c r="E102" s="135" t="s">
        <v>93</v>
      </c>
      <c r="F102" s="143">
        <v>66</v>
      </c>
      <c r="G102" s="138">
        <v>0</v>
      </c>
      <c r="H102" s="138">
        <v>66</v>
      </c>
      <c r="I102" s="135" t="s">
        <v>329</v>
      </c>
      <c r="J102" s="135" t="s">
        <v>128</v>
      </c>
      <c r="K102" s="135" t="s">
        <v>411</v>
      </c>
      <c r="L102" s="137" t="s">
        <v>210</v>
      </c>
      <c r="M102" s="135" t="s">
        <v>330</v>
      </c>
      <c r="N102" s="138">
        <v>1943</v>
      </c>
    </row>
    <row r="103" spans="1:14" ht="17" x14ac:dyDescent="0.2">
      <c r="A103" s="135" t="s">
        <v>258</v>
      </c>
      <c r="B103" s="138">
        <v>83</v>
      </c>
      <c r="C103" s="142" t="s">
        <v>240</v>
      </c>
      <c r="D103" s="135" t="s">
        <v>96</v>
      </c>
      <c r="E103" s="135" t="s">
        <v>94</v>
      </c>
      <c r="F103" s="143">
        <v>66</v>
      </c>
      <c r="G103" s="138">
        <v>66</v>
      </c>
      <c r="H103" s="138">
        <v>0</v>
      </c>
      <c r="I103" s="135" t="s">
        <v>328</v>
      </c>
      <c r="J103" s="135" t="s">
        <v>128</v>
      </c>
      <c r="K103" s="135" t="s">
        <v>411</v>
      </c>
      <c r="L103" s="137" t="s">
        <v>210</v>
      </c>
      <c r="M103" s="135" t="s">
        <v>330</v>
      </c>
      <c r="N103" s="138">
        <v>1971</v>
      </c>
    </row>
    <row r="104" spans="1:14" ht="17" x14ac:dyDescent="0.2">
      <c r="A104" s="135" t="s">
        <v>258</v>
      </c>
      <c r="B104" s="138">
        <v>84</v>
      </c>
      <c r="C104" s="142" t="s">
        <v>53</v>
      </c>
      <c r="D104" s="135" t="s">
        <v>95</v>
      </c>
      <c r="E104" s="135" t="s">
        <v>93</v>
      </c>
      <c r="F104" s="143">
        <v>132</v>
      </c>
      <c r="G104" s="138">
        <v>66</v>
      </c>
      <c r="H104" s="138">
        <v>66</v>
      </c>
      <c r="I104" s="135" t="s">
        <v>331</v>
      </c>
      <c r="J104" s="135" t="s">
        <v>128</v>
      </c>
      <c r="K104" s="135" t="s">
        <v>411</v>
      </c>
      <c r="L104" s="137" t="s">
        <v>403</v>
      </c>
      <c r="M104" s="135" t="s">
        <v>302</v>
      </c>
      <c r="N104" s="138">
        <v>1963</v>
      </c>
    </row>
    <row r="105" spans="1:14" ht="17" x14ac:dyDescent="0.2">
      <c r="A105" s="135" t="s">
        <v>258</v>
      </c>
      <c r="B105" s="138">
        <v>85</v>
      </c>
      <c r="C105" s="142" t="s">
        <v>112</v>
      </c>
      <c r="D105" s="135" t="s">
        <v>95</v>
      </c>
      <c r="E105" s="135" t="s">
        <v>93</v>
      </c>
      <c r="F105" s="143">
        <v>40</v>
      </c>
      <c r="G105" s="138">
        <v>40</v>
      </c>
      <c r="H105" s="138">
        <v>0</v>
      </c>
      <c r="I105" s="135" t="s">
        <v>332</v>
      </c>
      <c r="J105" s="135" t="s">
        <v>128</v>
      </c>
      <c r="K105" s="135" t="s">
        <v>411</v>
      </c>
      <c r="L105" s="137" t="s">
        <v>207</v>
      </c>
      <c r="M105" s="135" t="s">
        <v>302</v>
      </c>
      <c r="N105" s="138">
        <v>1962</v>
      </c>
    </row>
    <row r="106" spans="1:14" ht="17" x14ac:dyDescent="0.2">
      <c r="A106" s="135" t="s">
        <v>258</v>
      </c>
      <c r="B106" s="138">
        <v>86</v>
      </c>
      <c r="C106" s="142" t="s">
        <v>333</v>
      </c>
      <c r="D106" s="135" t="s">
        <v>95</v>
      </c>
      <c r="E106" s="135" t="s">
        <v>93</v>
      </c>
      <c r="F106" s="143">
        <v>25</v>
      </c>
      <c r="G106" s="138">
        <v>25</v>
      </c>
      <c r="H106" s="138">
        <v>0</v>
      </c>
      <c r="I106" s="135" t="s">
        <v>181</v>
      </c>
      <c r="J106" s="135" t="s">
        <v>128</v>
      </c>
      <c r="K106" s="135" t="s">
        <v>395</v>
      </c>
      <c r="L106" s="137" t="s">
        <v>206</v>
      </c>
      <c r="M106" s="135" t="s">
        <v>318</v>
      </c>
      <c r="N106" s="138">
        <v>1943</v>
      </c>
    </row>
    <row r="107" spans="1:14" ht="17" x14ac:dyDescent="0.2">
      <c r="A107" s="135" t="s">
        <v>258</v>
      </c>
      <c r="B107" s="138">
        <v>87</v>
      </c>
      <c r="C107" s="142" t="s">
        <v>333</v>
      </c>
      <c r="D107" s="135" t="s">
        <v>96</v>
      </c>
      <c r="E107" s="135" t="s">
        <v>93</v>
      </c>
      <c r="F107" s="143">
        <v>25</v>
      </c>
      <c r="G107" s="138">
        <v>25</v>
      </c>
      <c r="H107" s="138">
        <v>0</v>
      </c>
      <c r="I107" s="135" t="s">
        <v>181</v>
      </c>
      <c r="J107" s="135" t="s">
        <v>128</v>
      </c>
      <c r="K107" s="135" t="s">
        <v>395</v>
      </c>
      <c r="L107" s="137" t="s">
        <v>210</v>
      </c>
      <c r="M107" s="135" t="s">
        <v>318</v>
      </c>
      <c r="N107" s="138">
        <v>1943</v>
      </c>
    </row>
    <row r="108" spans="1:14" ht="17" x14ac:dyDescent="0.2">
      <c r="A108" s="135" t="s">
        <v>258</v>
      </c>
      <c r="B108" s="138">
        <v>87</v>
      </c>
      <c r="C108" s="142" t="s">
        <v>333</v>
      </c>
      <c r="D108" s="135" t="s">
        <v>96</v>
      </c>
      <c r="E108" s="135" t="s">
        <v>94</v>
      </c>
      <c r="F108" s="143">
        <v>40</v>
      </c>
      <c r="G108" s="138">
        <v>0</v>
      </c>
      <c r="H108" s="138">
        <v>40</v>
      </c>
      <c r="I108" s="135" t="s">
        <v>334</v>
      </c>
      <c r="J108" s="135" t="s">
        <v>128</v>
      </c>
      <c r="K108" s="135" t="s">
        <v>395</v>
      </c>
      <c r="L108" s="137" t="s">
        <v>210</v>
      </c>
      <c r="M108" s="135" t="s">
        <v>318</v>
      </c>
      <c r="N108" s="138">
        <v>1994</v>
      </c>
    </row>
    <row r="109" spans="1:14" ht="17" x14ac:dyDescent="0.2">
      <c r="A109" s="135" t="s">
        <v>258</v>
      </c>
      <c r="B109" s="138">
        <v>88</v>
      </c>
      <c r="C109" s="142" t="s">
        <v>34</v>
      </c>
      <c r="D109" s="135" t="s">
        <v>95</v>
      </c>
      <c r="E109" s="135" t="s">
        <v>94</v>
      </c>
      <c r="F109" s="143">
        <v>40</v>
      </c>
      <c r="G109" s="138">
        <v>40</v>
      </c>
      <c r="H109" s="138">
        <v>0</v>
      </c>
      <c r="I109" s="135" t="s">
        <v>335</v>
      </c>
      <c r="J109" s="135" t="s">
        <v>128</v>
      </c>
      <c r="K109" s="135" t="s">
        <v>395</v>
      </c>
      <c r="L109" s="137" t="s">
        <v>206</v>
      </c>
      <c r="M109" s="135" t="s">
        <v>318</v>
      </c>
      <c r="N109" s="138">
        <v>2010</v>
      </c>
    </row>
    <row r="110" spans="1:14" ht="32" x14ac:dyDescent="0.2">
      <c r="A110" s="135" t="s">
        <v>258</v>
      </c>
      <c r="B110" s="138">
        <v>89</v>
      </c>
      <c r="C110" s="142" t="s">
        <v>169</v>
      </c>
      <c r="D110" s="135" t="s">
        <v>97</v>
      </c>
      <c r="E110" s="135" t="s">
        <v>94</v>
      </c>
      <c r="F110" s="143">
        <v>80</v>
      </c>
      <c r="G110" s="138">
        <v>40</v>
      </c>
      <c r="H110" s="138">
        <v>40</v>
      </c>
      <c r="I110" s="135" t="s">
        <v>388</v>
      </c>
      <c r="J110" s="135" t="s">
        <v>128</v>
      </c>
      <c r="K110" s="135" t="s">
        <v>412</v>
      </c>
      <c r="L110" s="137" t="s">
        <v>358</v>
      </c>
      <c r="M110" s="135" t="s">
        <v>305</v>
      </c>
      <c r="N110" s="138">
        <v>2010</v>
      </c>
    </row>
    <row r="111" spans="1:14" ht="32" x14ac:dyDescent="0.2">
      <c r="A111" s="135" t="s">
        <v>258</v>
      </c>
      <c r="B111" s="138">
        <v>90</v>
      </c>
      <c r="C111" s="142" t="s">
        <v>48</v>
      </c>
      <c r="D111" s="135" t="s">
        <v>95</v>
      </c>
      <c r="E111" s="135" t="s">
        <v>94</v>
      </c>
      <c r="F111" s="143">
        <v>50</v>
      </c>
      <c r="G111" s="138">
        <v>0</v>
      </c>
      <c r="H111" s="138">
        <v>50</v>
      </c>
      <c r="I111" s="135" t="s">
        <v>389</v>
      </c>
      <c r="J111" s="135" t="s">
        <v>128</v>
      </c>
      <c r="K111" s="135" t="s">
        <v>411</v>
      </c>
      <c r="L111" s="137" t="s">
        <v>403</v>
      </c>
      <c r="M111" s="136" t="s">
        <v>343</v>
      </c>
      <c r="N111" s="138">
        <v>2010</v>
      </c>
    </row>
    <row r="112" spans="1:14" ht="17" x14ac:dyDescent="0.2">
      <c r="A112" s="135" t="s">
        <v>258</v>
      </c>
      <c r="B112" s="138">
        <v>91</v>
      </c>
      <c r="C112" s="142" t="s">
        <v>113</v>
      </c>
      <c r="D112" s="135" t="s">
        <v>95</v>
      </c>
      <c r="E112" s="135" t="s">
        <v>340</v>
      </c>
      <c r="F112" s="143">
        <v>20</v>
      </c>
      <c r="G112" s="138">
        <v>0</v>
      </c>
      <c r="H112" s="138">
        <v>20</v>
      </c>
      <c r="I112" s="135" t="s">
        <v>359</v>
      </c>
      <c r="J112" s="135" t="s">
        <v>128</v>
      </c>
      <c r="K112" s="135" t="s">
        <v>411</v>
      </c>
      <c r="L112" s="137" t="s">
        <v>207</v>
      </c>
      <c r="M112" s="135" t="s">
        <v>302</v>
      </c>
      <c r="N112" s="138">
        <v>1962</v>
      </c>
    </row>
    <row r="113" spans="1:14" ht="34" x14ac:dyDescent="0.2">
      <c r="A113" s="135" t="s">
        <v>258</v>
      </c>
      <c r="B113" s="138">
        <v>92</v>
      </c>
      <c r="C113" s="142" t="s">
        <v>35</v>
      </c>
      <c r="D113" s="135" t="s">
        <v>95</v>
      </c>
      <c r="E113" s="135" t="s">
        <v>146</v>
      </c>
      <c r="F113" s="143">
        <v>100</v>
      </c>
      <c r="G113" s="138">
        <v>50</v>
      </c>
      <c r="H113" s="138">
        <v>50</v>
      </c>
      <c r="I113" s="135" t="s">
        <v>375</v>
      </c>
      <c r="J113" s="135" t="s">
        <v>128</v>
      </c>
      <c r="K113" s="135" t="s">
        <v>395</v>
      </c>
      <c r="L113" s="137" t="s">
        <v>205</v>
      </c>
      <c r="M113" s="135" t="s">
        <v>318</v>
      </c>
      <c r="N113" s="138">
        <v>2005</v>
      </c>
    </row>
    <row r="114" spans="1:14" ht="17" x14ac:dyDescent="0.2">
      <c r="A114" s="135" t="s">
        <v>258</v>
      </c>
      <c r="B114" s="138">
        <v>93</v>
      </c>
      <c r="C114" s="142" t="s">
        <v>58</v>
      </c>
      <c r="D114" s="135" t="s">
        <v>95</v>
      </c>
      <c r="E114" s="135" t="s">
        <v>340</v>
      </c>
      <c r="F114" s="143">
        <v>20</v>
      </c>
      <c r="G114" s="138">
        <v>10</v>
      </c>
      <c r="H114" s="138">
        <v>10</v>
      </c>
      <c r="I114" s="135" t="s">
        <v>407</v>
      </c>
      <c r="J114" s="135" t="s">
        <v>261</v>
      </c>
      <c r="K114" s="135" t="s">
        <v>411</v>
      </c>
      <c r="L114" s="137" t="s">
        <v>209</v>
      </c>
      <c r="M114" s="135" t="s">
        <v>260</v>
      </c>
      <c r="N114" s="138">
        <v>1999</v>
      </c>
    </row>
    <row r="115" spans="1:14" ht="17" x14ac:dyDescent="0.2">
      <c r="A115" s="135" t="s">
        <v>258</v>
      </c>
      <c r="B115" s="138">
        <v>94</v>
      </c>
      <c r="C115" s="142" t="s">
        <v>58</v>
      </c>
      <c r="D115" s="135" t="s">
        <v>96</v>
      </c>
      <c r="E115" s="135" t="s">
        <v>340</v>
      </c>
      <c r="F115" s="143">
        <v>20</v>
      </c>
      <c r="G115" s="138">
        <v>10</v>
      </c>
      <c r="H115" s="138">
        <v>10</v>
      </c>
      <c r="I115" s="135" t="s">
        <v>407</v>
      </c>
      <c r="J115" s="135" t="s">
        <v>261</v>
      </c>
      <c r="K115" s="135" t="s">
        <v>411</v>
      </c>
      <c r="L115" s="137" t="s">
        <v>210</v>
      </c>
      <c r="M115" s="135" t="s">
        <v>260</v>
      </c>
      <c r="N115" s="138">
        <v>1999</v>
      </c>
    </row>
    <row r="116" spans="1:14" ht="32" x14ac:dyDescent="0.2">
      <c r="A116" s="135" t="s">
        <v>258</v>
      </c>
      <c r="B116" s="138">
        <v>95</v>
      </c>
      <c r="C116" s="142" t="s">
        <v>17</v>
      </c>
      <c r="D116" s="135" t="s">
        <v>95</v>
      </c>
      <c r="E116" s="135" t="s">
        <v>93</v>
      </c>
      <c r="F116" s="143">
        <v>66</v>
      </c>
      <c r="G116" s="138">
        <v>33</v>
      </c>
      <c r="H116" s="138">
        <v>33</v>
      </c>
      <c r="I116" s="135" t="s">
        <v>336</v>
      </c>
      <c r="J116" s="135" t="s">
        <v>128</v>
      </c>
      <c r="K116" s="135" t="s">
        <v>412</v>
      </c>
      <c r="L116" s="137" t="s">
        <v>358</v>
      </c>
      <c r="M116" s="135" t="s">
        <v>278</v>
      </c>
      <c r="N116" s="138">
        <v>1979</v>
      </c>
    </row>
    <row r="117" spans="1:14" ht="17" x14ac:dyDescent="0.2">
      <c r="A117" s="135" t="s">
        <v>258</v>
      </c>
      <c r="B117" s="138">
        <v>96</v>
      </c>
      <c r="C117" s="142" t="s">
        <v>49</v>
      </c>
      <c r="D117" s="135" t="s">
        <v>95</v>
      </c>
      <c r="E117" s="135" t="s">
        <v>93</v>
      </c>
      <c r="F117" s="143">
        <v>60</v>
      </c>
      <c r="G117" s="138">
        <v>30</v>
      </c>
      <c r="H117" s="138">
        <v>30</v>
      </c>
      <c r="I117" s="135" t="s">
        <v>337</v>
      </c>
      <c r="J117" s="135" t="s">
        <v>128</v>
      </c>
      <c r="K117" s="135" t="s">
        <v>411</v>
      </c>
      <c r="L117" s="137" t="s">
        <v>203</v>
      </c>
      <c r="M117" s="135" t="s">
        <v>306</v>
      </c>
      <c r="N117" s="138">
        <v>2002</v>
      </c>
    </row>
    <row r="118" spans="1:14" ht="17" x14ac:dyDescent="0.2">
      <c r="A118" s="135" t="s">
        <v>339</v>
      </c>
      <c r="B118" s="138">
        <v>97</v>
      </c>
      <c r="C118" s="142" t="s">
        <v>7</v>
      </c>
      <c r="D118" s="135" t="s">
        <v>95</v>
      </c>
      <c r="E118" s="135" t="s">
        <v>93</v>
      </c>
      <c r="F118" s="143">
        <v>40</v>
      </c>
      <c r="G118" s="138">
        <v>40</v>
      </c>
      <c r="H118" s="138">
        <v>0</v>
      </c>
      <c r="I118" s="135" t="s">
        <v>401</v>
      </c>
      <c r="J118" s="135" t="s">
        <v>128</v>
      </c>
      <c r="K118" s="135" t="s">
        <v>412</v>
      </c>
      <c r="L118" s="137" t="s">
        <v>201</v>
      </c>
      <c r="M118" s="136" t="s">
        <v>344</v>
      </c>
      <c r="N118" s="138">
        <v>2005</v>
      </c>
    </row>
    <row r="119" spans="1:14" x14ac:dyDescent="0.2">
      <c r="F119" s="134">
        <f>SUM(F2:F118)</f>
        <v>6946</v>
      </c>
      <c r="G119" s="138">
        <f>SUM(G2:G118)</f>
        <v>3932</v>
      </c>
      <c r="H119" s="138">
        <f>SUM(H2:H118)</f>
        <v>3014</v>
      </c>
    </row>
    <row r="121" spans="1:14" hidden="1" x14ac:dyDescent="0.2">
      <c r="F121" s="134">
        <f>G119+H119</f>
        <v>6946</v>
      </c>
      <c r="G121" s="138">
        <f>3428+300+175+46+31</f>
        <v>3980</v>
      </c>
      <c r="H121" s="138">
        <f>H119-20-40-20-100</f>
        <v>2834</v>
      </c>
    </row>
    <row r="122" spans="1:14" ht="16" x14ac:dyDescent="0.2">
      <c r="E122" s="135" t="s">
        <v>94</v>
      </c>
      <c r="F122" s="134">
        <f>F3+F4+F6+F8+F10+F11+F15+F16+F22+F23+F24+F29+F30+F33+F34+F35+F37+F39+F49+F53+F57+F62+F65++F68+F74+F76+F77+F80+F82+F85+F86+F87+F91+F92+F99+F103+F108+F109+F110+F111</f>
        <v>2285</v>
      </c>
    </row>
    <row r="123" spans="1:14" ht="16" x14ac:dyDescent="0.2">
      <c r="E123" s="135" t="s">
        <v>408</v>
      </c>
      <c r="F123" s="134">
        <f>F2+F5+F9+F7+F12+F13+F14+F17+F18+F19+F20+F21+F25+F26+F27+F28+F31+F32+F36+F38+F40+F41+F43+F42+F44+F45+F46+F47+F48+F51+F50+F52+F54+F55+F56+F58+F59+F60+F61+F63+F64+F66+F67+F69+F70+F71+F72+F73+F75+F78+F79+F81+F83+F84+F88+F89+F90+F93+F94+F95+F96+F97+F98+F100+F101+F102+F104+F105+F106+F107+F112+F113+F114+F115+F116+F117+F118</f>
        <v>4661</v>
      </c>
    </row>
    <row r="125" spans="1:14" ht="16" x14ac:dyDescent="0.2">
      <c r="E125" s="135" t="s">
        <v>96</v>
      </c>
      <c r="F125" s="134">
        <f>F13+F21+F22+F24+F33+F28+F33+F40+F63+F67+F68+F71+F73+F74+F79+F80+F84+F86+F87+F88+F90+F91+F92+F99+F102+F103+F107+F108+F115</f>
        <v>1345</v>
      </c>
    </row>
    <row r="127" spans="1:14" ht="32" x14ac:dyDescent="0.2">
      <c r="E127" s="135" t="s">
        <v>339</v>
      </c>
      <c r="F127" s="134">
        <f>F4+F5+F24+F43+F55+F46+F92+F118</f>
        <v>300</v>
      </c>
    </row>
  </sheetData>
  <autoFilter ref="A1:N119" xr:uid="{ECD42944-730A-401F-9225-796A96E08576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BAF75-23EA-4143-B54B-465A2961BC14}">
  <dimension ref="A1:M123"/>
  <sheetViews>
    <sheetView workbookViewId="0">
      <selection activeCell="D124" sqref="D124"/>
    </sheetView>
  </sheetViews>
  <sheetFormatPr baseColWidth="10" defaultColWidth="9.1640625" defaultRowHeight="15" x14ac:dyDescent="0.2"/>
  <cols>
    <col min="1" max="1" width="14.33203125" style="135" customWidth="1"/>
    <col min="2" max="2" width="13" style="135" customWidth="1"/>
    <col min="3" max="3" width="43.5" style="135" customWidth="1"/>
    <col min="4" max="4" width="8.5" style="138" customWidth="1"/>
    <col min="5" max="5" width="31.5" style="139" customWidth="1"/>
    <col min="6" max="6" width="12.5" style="135" customWidth="1"/>
    <col min="7" max="7" width="11.6640625" style="135" customWidth="1"/>
    <col min="8" max="8" width="7.83203125" style="134" customWidth="1"/>
    <col min="9" max="10" width="7.83203125" style="138" customWidth="1"/>
    <col min="11" max="11" width="46.83203125" style="135" customWidth="1"/>
    <col min="12" max="12" width="40.5" style="135" customWidth="1"/>
    <col min="13" max="13" width="9.1640625" style="138"/>
    <col min="14" max="16384" width="9.1640625" style="135"/>
  </cols>
  <sheetData>
    <row r="1" spans="1:13" s="140" customFormat="1" ht="32" x14ac:dyDescent="0.2">
      <c r="A1" s="140" t="s">
        <v>253</v>
      </c>
      <c r="B1" s="140" t="s">
        <v>252</v>
      </c>
      <c r="C1" s="140" t="s">
        <v>143</v>
      </c>
      <c r="D1" s="140" t="s">
        <v>251</v>
      </c>
      <c r="E1" s="140" t="s">
        <v>60</v>
      </c>
      <c r="F1" s="140" t="s">
        <v>255</v>
      </c>
      <c r="G1" s="140" t="s">
        <v>92</v>
      </c>
      <c r="H1" s="140" t="s">
        <v>254</v>
      </c>
      <c r="I1" s="140" t="s">
        <v>404</v>
      </c>
      <c r="J1" s="140" t="s">
        <v>405</v>
      </c>
      <c r="K1" s="140" t="s">
        <v>402</v>
      </c>
      <c r="L1" s="140" t="s">
        <v>256</v>
      </c>
      <c r="M1" s="140" t="s">
        <v>102</v>
      </c>
    </row>
    <row r="2" spans="1:13" s="136" customFormat="1" ht="17" x14ac:dyDescent="0.2">
      <c r="A2" s="135" t="s">
        <v>258</v>
      </c>
      <c r="B2" s="135" t="s">
        <v>261</v>
      </c>
      <c r="C2" s="144" t="s">
        <v>272</v>
      </c>
      <c r="D2" s="138">
        <v>9</v>
      </c>
      <c r="E2" s="142" t="s">
        <v>55</v>
      </c>
      <c r="F2" s="135" t="s">
        <v>95</v>
      </c>
      <c r="G2" s="135" t="s">
        <v>93</v>
      </c>
      <c r="H2" s="143">
        <v>40</v>
      </c>
      <c r="I2" s="138">
        <v>20</v>
      </c>
      <c r="J2" s="138">
        <v>20</v>
      </c>
      <c r="K2" s="137" t="s">
        <v>209</v>
      </c>
      <c r="L2" s="135" t="s">
        <v>260</v>
      </c>
      <c r="M2" s="138">
        <v>1958</v>
      </c>
    </row>
    <row r="3" spans="1:13" s="136" customFormat="1" ht="17" x14ac:dyDescent="0.2">
      <c r="A3" s="135" t="s">
        <v>258</v>
      </c>
      <c r="B3" s="135" t="s">
        <v>261</v>
      </c>
      <c r="C3" s="144" t="s">
        <v>272</v>
      </c>
      <c r="D3" s="138">
        <v>10</v>
      </c>
      <c r="E3" s="142" t="s">
        <v>55</v>
      </c>
      <c r="F3" s="135" t="s">
        <v>96</v>
      </c>
      <c r="G3" s="135" t="s">
        <v>93</v>
      </c>
      <c r="H3" s="143">
        <v>40</v>
      </c>
      <c r="I3" s="138">
        <v>20</v>
      </c>
      <c r="J3" s="138">
        <v>20</v>
      </c>
      <c r="K3" s="137" t="s">
        <v>210</v>
      </c>
      <c r="L3" s="135" t="s">
        <v>260</v>
      </c>
      <c r="M3" s="138">
        <v>1958</v>
      </c>
    </row>
    <row r="4" spans="1:13" s="136" customFormat="1" ht="32" x14ac:dyDescent="0.2">
      <c r="A4" s="135" t="s">
        <v>258</v>
      </c>
      <c r="B4" s="135" t="s">
        <v>261</v>
      </c>
      <c r="C4" s="144" t="s">
        <v>381</v>
      </c>
      <c r="D4" s="138">
        <v>25</v>
      </c>
      <c r="E4" s="141" t="s">
        <v>56</v>
      </c>
      <c r="F4" s="135" t="s">
        <v>95</v>
      </c>
      <c r="G4" s="135" t="s">
        <v>94</v>
      </c>
      <c r="H4" s="143">
        <v>40</v>
      </c>
      <c r="I4" s="138">
        <v>40</v>
      </c>
      <c r="J4" s="138">
        <v>0</v>
      </c>
      <c r="K4" s="137" t="s">
        <v>209</v>
      </c>
      <c r="L4" s="135" t="s">
        <v>260</v>
      </c>
      <c r="M4" s="138">
        <v>2009</v>
      </c>
    </row>
    <row r="5" spans="1:13" ht="17" x14ac:dyDescent="0.2">
      <c r="A5" s="135" t="s">
        <v>258</v>
      </c>
      <c r="B5" s="135" t="s">
        <v>261</v>
      </c>
      <c r="C5" s="144" t="s">
        <v>383</v>
      </c>
      <c r="D5" s="138">
        <v>28</v>
      </c>
      <c r="E5" s="141" t="s">
        <v>382</v>
      </c>
      <c r="F5" s="135" t="s">
        <v>96</v>
      </c>
      <c r="G5" s="135" t="s">
        <v>94</v>
      </c>
      <c r="H5" s="143">
        <v>20</v>
      </c>
      <c r="I5" s="138">
        <v>0</v>
      </c>
      <c r="J5" s="138">
        <v>20</v>
      </c>
      <c r="K5" s="137" t="s">
        <v>210</v>
      </c>
      <c r="L5" s="135" t="s">
        <v>260</v>
      </c>
      <c r="M5" s="138">
        <v>2010</v>
      </c>
    </row>
    <row r="6" spans="1:13" ht="17" x14ac:dyDescent="0.2">
      <c r="A6" s="135" t="s">
        <v>258</v>
      </c>
      <c r="B6" s="135" t="s">
        <v>261</v>
      </c>
      <c r="C6" s="144" t="s">
        <v>385</v>
      </c>
      <c r="D6" s="138">
        <v>30</v>
      </c>
      <c r="E6" s="141" t="s">
        <v>45</v>
      </c>
      <c r="F6" s="135" t="s">
        <v>95</v>
      </c>
      <c r="G6" s="135" t="s">
        <v>94</v>
      </c>
      <c r="H6" s="143">
        <v>45</v>
      </c>
      <c r="I6" s="138">
        <v>45</v>
      </c>
      <c r="J6" s="138">
        <v>0</v>
      </c>
      <c r="K6" s="137" t="s">
        <v>209</v>
      </c>
      <c r="L6" s="135" t="s">
        <v>260</v>
      </c>
      <c r="M6" s="138">
        <v>2009</v>
      </c>
    </row>
    <row r="7" spans="1:13" ht="32" x14ac:dyDescent="0.2">
      <c r="A7" s="135" t="s">
        <v>258</v>
      </c>
      <c r="B7" s="135" t="s">
        <v>261</v>
      </c>
      <c r="C7" s="144" t="s">
        <v>322</v>
      </c>
      <c r="D7" s="138">
        <v>79</v>
      </c>
      <c r="E7" s="142" t="s">
        <v>320</v>
      </c>
      <c r="F7" s="135" t="s">
        <v>95</v>
      </c>
      <c r="G7" s="135" t="s">
        <v>93</v>
      </c>
      <c r="H7" s="143">
        <v>48</v>
      </c>
      <c r="I7" s="138">
        <v>48</v>
      </c>
      <c r="J7" s="138">
        <v>0</v>
      </c>
      <c r="K7" s="137" t="s">
        <v>209</v>
      </c>
      <c r="L7" s="135" t="s">
        <v>321</v>
      </c>
      <c r="M7" s="138">
        <v>1925</v>
      </c>
    </row>
    <row r="8" spans="1:13" ht="32" x14ac:dyDescent="0.2">
      <c r="A8" s="135" t="s">
        <v>258</v>
      </c>
      <c r="B8" s="135" t="s">
        <v>261</v>
      </c>
      <c r="C8" s="144" t="s">
        <v>323</v>
      </c>
      <c r="D8" s="138">
        <v>79</v>
      </c>
      <c r="E8" s="142" t="s">
        <v>320</v>
      </c>
      <c r="F8" s="135" t="s">
        <v>95</v>
      </c>
      <c r="G8" s="135" t="s">
        <v>93</v>
      </c>
      <c r="H8" s="143">
        <v>31</v>
      </c>
      <c r="I8" s="138">
        <v>31</v>
      </c>
      <c r="J8" s="138">
        <v>0</v>
      </c>
      <c r="K8" s="137" t="s">
        <v>209</v>
      </c>
      <c r="L8" s="135" t="s">
        <v>321</v>
      </c>
      <c r="M8" s="138">
        <v>2009</v>
      </c>
    </row>
    <row r="9" spans="1:13" ht="17" x14ac:dyDescent="0.2">
      <c r="A9" s="135" t="s">
        <v>258</v>
      </c>
      <c r="B9" s="135" t="s">
        <v>261</v>
      </c>
      <c r="C9" s="144" t="s">
        <v>324</v>
      </c>
      <c r="D9" s="138">
        <v>80</v>
      </c>
      <c r="E9" s="142" t="s">
        <v>320</v>
      </c>
      <c r="F9" s="135" t="s">
        <v>96</v>
      </c>
      <c r="G9" s="135" t="s">
        <v>94</v>
      </c>
      <c r="H9" s="143">
        <v>30</v>
      </c>
      <c r="I9" s="138">
        <v>30</v>
      </c>
      <c r="J9" s="138">
        <v>0</v>
      </c>
      <c r="K9" s="137" t="s">
        <v>210</v>
      </c>
      <c r="L9" s="135" t="s">
        <v>321</v>
      </c>
      <c r="M9" s="138">
        <v>2009</v>
      </c>
    </row>
    <row r="10" spans="1:13" ht="17" x14ac:dyDescent="0.2">
      <c r="A10" s="135" t="s">
        <v>258</v>
      </c>
      <c r="B10" s="135" t="s">
        <v>261</v>
      </c>
      <c r="C10" s="144" t="s">
        <v>407</v>
      </c>
      <c r="D10" s="138">
        <v>93</v>
      </c>
      <c r="E10" s="142" t="s">
        <v>58</v>
      </c>
      <c r="F10" s="135" t="s">
        <v>95</v>
      </c>
      <c r="G10" s="135" t="s">
        <v>340</v>
      </c>
      <c r="H10" s="143">
        <v>20</v>
      </c>
      <c r="I10" s="138">
        <v>10</v>
      </c>
      <c r="J10" s="138">
        <v>10</v>
      </c>
      <c r="K10" s="137" t="s">
        <v>209</v>
      </c>
      <c r="L10" s="135" t="s">
        <v>260</v>
      </c>
      <c r="M10" s="138">
        <v>1999</v>
      </c>
    </row>
    <row r="11" spans="1:13" s="136" customFormat="1" ht="17" x14ac:dyDescent="0.2">
      <c r="A11" s="135" t="s">
        <v>258</v>
      </c>
      <c r="B11" s="135" t="s">
        <v>261</v>
      </c>
      <c r="C11" s="144" t="s">
        <v>407</v>
      </c>
      <c r="D11" s="138">
        <v>94</v>
      </c>
      <c r="E11" s="142" t="s">
        <v>58</v>
      </c>
      <c r="F11" s="135" t="s">
        <v>96</v>
      </c>
      <c r="G11" s="135" t="s">
        <v>340</v>
      </c>
      <c r="H11" s="143">
        <v>20</v>
      </c>
      <c r="I11" s="138">
        <v>10</v>
      </c>
      <c r="J11" s="138">
        <v>10</v>
      </c>
      <c r="K11" s="137" t="s">
        <v>210</v>
      </c>
      <c r="L11" s="135" t="s">
        <v>260</v>
      </c>
      <c r="M11" s="138">
        <v>1999</v>
      </c>
    </row>
    <row r="12" spans="1:13" s="136" customFormat="1" ht="32" x14ac:dyDescent="0.2">
      <c r="A12" s="135" t="s">
        <v>258</v>
      </c>
      <c r="B12" s="135" t="s">
        <v>391</v>
      </c>
      <c r="C12" s="144" t="s">
        <v>392</v>
      </c>
      <c r="D12" s="138">
        <v>59</v>
      </c>
      <c r="E12" s="142" t="s">
        <v>390</v>
      </c>
      <c r="F12" s="135" t="s">
        <v>96</v>
      </c>
      <c r="G12" s="135" t="s">
        <v>93</v>
      </c>
      <c r="H12" s="143">
        <v>35</v>
      </c>
      <c r="I12" s="138">
        <v>0</v>
      </c>
      <c r="J12" s="138">
        <v>35</v>
      </c>
      <c r="K12" s="137" t="s">
        <v>210</v>
      </c>
      <c r="L12" s="135" t="s">
        <v>330</v>
      </c>
      <c r="M12" s="138">
        <v>2006</v>
      </c>
    </row>
    <row r="13" spans="1:13" ht="32" x14ac:dyDescent="0.2">
      <c r="A13" s="135" t="s">
        <v>258</v>
      </c>
      <c r="B13" s="135" t="s">
        <v>406</v>
      </c>
      <c r="C13" s="144" t="s">
        <v>394</v>
      </c>
      <c r="D13" s="138">
        <v>71</v>
      </c>
      <c r="E13" s="142" t="s">
        <v>393</v>
      </c>
      <c r="F13" s="135" t="s">
        <v>96</v>
      </c>
      <c r="G13" s="135" t="s">
        <v>93</v>
      </c>
      <c r="H13" s="143">
        <v>35</v>
      </c>
      <c r="I13" s="138">
        <v>0</v>
      </c>
      <c r="J13" s="138">
        <v>35</v>
      </c>
      <c r="K13" s="137" t="s">
        <v>210</v>
      </c>
      <c r="L13" s="135" t="s">
        <v>330</v>
      </c>
      <c r="M13" s="138">
        <v>2005</v>
      </c>
    </row>
    <row r="14" spans="1:13" ht="17" x14ac:dyDescent="0.2">
      <c r="A14" s="135" t="s">
        <v>258</v>
      </c>
      <c r="B14" s="135" t="s">
        <v>309</v>
      </c>
      <c r="C14" s="144" t="s">
        <v>315</v>
      </c>
      <c r="D14" s="138">
        <v>70</v>
      </c>
      <c r="E14" s="142" t="s">
        <v>309</v>
      </c>
      <c r="F14" s="135" t="s">
        <v>96</v>
      </c>
      <c r="G14" s="135" t="s">
        <v>94</v>
      </c>
      <c r="H14" s="143">
        <v>30</v>
      </c>
      <c r="I14" s="138">
        <v>0</v>
      </c>
      <c r="J14" s="138">
        <v>30</v>
      </c>
      <c r="K14" s="137" t="s">
        <v>210</v>
      </c>
      <c r="L14" s="135" t="s">
        <v>310</v>
      </c>
      <c r="M14" s="138">
        <v>2019</v>
      </c>
    </row>
    <row r="15" spans="1:13" ht="32" x14ac:dyDescent="0.2">
      <c r="A15" s="135" t="s">
        <v>258</v>
      </c>
      <c r="B15" s="135" t="s">
        <v>128</v>
      </c>
      <c r="C15" s="144" t="s">
        <v>374</v>
      </c>
      <c r="D15" s="138">
        <v>4</v>
      </c>
      <c r="E15" s="141" t="s">
        <v>233</v>
      </c>
      <c r="F15" s="135" t="s">
        <v>95</v>
      </c>
      <c r="G15" s="135" t="s">
        <v>94</v>
      </c>
      <c r="H15" s="143">
        <v>20</v>
      </c>
      <c r="I15" s="138">
        <v>20</v>
      </c>
      <c r="J15" s="138">
        <v>0</v>
      </c>
      <c r="K15" s="137" t="s">
        <v>403</v>
      </c>
      <c r="L15" s="135" t="s">
        <v>302</v>
      </c>
      <c r="M15" s="138">
        <v>2010</v>
      </c>
    </row>
    <row r="16" spans="1:13" ht="32" x14ac:dyDescent="0.2">
      <c r="A16" s="135" t="s">
        <v>258</v>
      </c>
      <c r="B16" s="135" t="s">
        <v>128</v>
      </c>
      <c r="C16" s="144" t="s">
        <v>374</v>
      </c>
      <c r="D16" s="138">
        <v>6</v>
      </c>
      <c r="E16" s="141" t="s">
        <v>234</v>
      </c>
      <c r="F16" s="135" t="s">
        <v>95</v>
      </c>
      <c r="G16" s="135" t="s">
        <v>94</v>
      </c>
      <c r="H16" s="143">
        <v>20</v>
      </c>
      <c r="I16" s="138">
        <v>20</v>
      </c>
      <c r="J16" s="138">
        <v>0</v>
      </c>
      <c r="K16" s="137" t="s">
        <v>209</v>
      </c>
      <c r="L16" s="135" t="s">
        <v>302</v>
      </c>
      <c r="M16" s="138">
        <v>2024</v>
      </c>
    </row>
    <row r="17" spans="1:13" ht="34" x14ac:dyDescent="0.2">
      <c r="A17" s="135" t="s">
        <v>258</v>
      </c>
      <c r="B17" s="135" t="s">
        <v>128</v>
      </c>
      <c r="C17" s="144" t="s">
        <v>375</v>
      </c>
      <c r="D17" s="138">
        <v>13</v>
      </c>
      <c r="E17" s="142" t="s">
        <v>29</v>
      </c>
      <c r="F17" s="135" t="s">
        <v>95</v>
      </c>
      <c r="G17" s="135" t="s">
        <v>146</v>
      </c>
      <c r="H17" s="143">
        <v>100</v>
      </c>
      <c r="I17" s="138">
        <v>50</v>
      </c>
      <c r="J17" s="138">
        <v>50</v>
      </c>
      <c r="K17" s="137" t="s">
        <v>205</v>
      </c>
      <c r="L17" s="135" t="s">
        <v>318</v>
      </c>
      <c r="M17" s="138">
        <v>1973</v>
      </c>
    </row>
    <row r="18" spans="1:13" ht="34" x14ac:dyDescent="0.2">
      <c r="A18" s="135" t="s">
        <v>258</v>
      </c>
      <c r="B18" s="135" t="s">
        <v>128</v>
      </c>
      <c r="C18" s="144" t="s">
        <v>375</v>
      </c>
      <c r="D18" s="138">
        <v>92</v>
      </c>
      <c r="E18" s="142" t="s">
        <v>35</v>
      </c>
      <c r="F18" s="135" t="s">
        <v>95</v>
      </c>
      <c r="G18" s="135" t="s">
        <v>146</v>
      </c>
      <c r="H18" s="143">
        <v>100</v>
      </c>
      <c r="I18" s="138">
        <v>50</v>
      </c>
      <c r="J18" s="138">
        <v>50</v>
      </c>
      <c r="K18" s="137" t="s">
        <v>205</v>
      </c>
      <c r="L18" s="135" t="s">
        <v>318</v>
      </c>
      <c r="M18" s="138">
        <v>2005</v>
      </c>
    </row>
    <row r="19" spans="1:13" ht="17" x14ac:dyDescent="0.2">
      <c r="A19" s="135" t="s">
        <v>258</v>
      </c>
      <c r="B19" s="135" t="s">
        <v>128</v>
      </c>
      <c r="C19" s="144" t="s">
        <v>273</v>
      </c>
      <c r="D19" s="138">
        <v>16</v>
      </c>
      <c r="E19" s="142" t="s">
        <v>264</v>
      </c>
      <c r="F19" s="135" t="s">
        <v>95</v>
      </c>
      <c r="G19" s="135" t="s">
        <v>93</v>
      </c>
      <c r="H19" s="143">
        <v>50</v>
      </c>
      <c r="I19" s="138">
        <v>25</v>
      </c>
      <c r="J19" s="138">
        <v>25</v>
      </c>
      <c r="K19" s="137" t="s">
        <v>206</v>
      </c>
      <c r="L19" s="135" t="s">
        <v>265</v>
      </c>
      <c r="M19" s="138">
        <v>1943</v>
      </c>
    </row>
    <row r="20" spans="1:13" ht="17" x14ac:dyDescent="0.2">
      <c r="A20" s="135" t="s">
        <v>258</v>
      </c>
      <c r="B20" s="135" t="s">
        <v>128</v>
      </c>
      <c r="C20" s="144" t="s">
        <v>273</v>
      </c>
      <c r="D20" s="138">
        <v>17</v>
      </c>
      <c r="E20" s="142" t="s">
        <v>264</v>
      </c>
      <c r="F20" s="135" t="s">
        <v>96</v>
      </c>
      <c r="G20" s="135" t="s">
        <v>93</v>
      </c>
      <c r="H20" s="143">
        <v>50</v>
      </c>
      <c r="I20" s="138">
        <v>25</v>
      </c>
      <c r="J20" s="138">
        <v>25</v>
      </c>
      <c r="K20" s="137" t="s">
        <v>210</v>
      </c>
      <c r="L20" s="135" t="s">
        <v>265</v>
      </c>
      <c r="M20" s="138">
        <v>1943</v>
      </c>
    </row>
    <row r="21" spans="1:13" ht="32" x14ac:dyDescent="0.2">
      <c r="A21" s="135" t="s">
        <v>339</v>
      </c>
      <c r="B21" s="135" t="s">
        <v>128</v>
      </c>
      <c r="C21" s="144" t="s">
        <v>397</v>
      </c>
      <c r="D21" s="138">
        <v>19</v>
      </c>
      <c r="E21" s="142" t="s">
        <v>395</v>
      </c>
      <c r="F21" s="135" t="s">
        <v>96</v>
      </c>
      <c r="G21" s="135" t="s">
        <v>94</v>
      </c>
      <c r="H21" s="143">
        <v>30</v>
      </c>
      <c r="I21" s="138">
        <v>30</v>
      </c>
      <c r="J21" s="138">
        <v>0</v>
      </c>
      <c r="K21" s="137" t="s">
        <v>210</v>
      </c>
      <c r="L21" s="136" t="s">
        <v>344</v>
      </c>
      <c r="M21" s="138">
        <v>2025</v>
      </c>
    </row>
    <row r="22" spans="1:13" ht="32" x14ac:dyDescent="0.2">
      <c r="A22" s="135" t="s">
        <v>339</v>
      </c>
      <c r="B22" s="135" t="s">
        <v>128</v>
      </c>
      <c r="C22" s="144" t="s">
        <v>397</v>
      </c>
      <c r="D22" s="138">
        <v>74</v>
      </c>
      <c r="E22" s="142" t="s">
        <v>316</v>
      </c>
      <c r="F22" s="135" t="s">
        <v>96</v>
      </c>
      <c r="G22" s="135" t="s">
        <v>94</v>
      </c>
      <c r="H22" s="143">
        <v>30</v>
      </c>
      <c r="I22" s="138">
        <v>30</v>
      </c>
      <c r="J22" s="138">
        <v>0</v>
      </c>
      <c r="K22" s="137" t="s">
        <v>210</v>
      </c>
      <c r="L22" s="136" t="s">
        <v>344</v>
      </c>
      <c r="M22" s="138">
        <v>2025</v>
      </c>
    </row>
    <row r="23" spans="1:13" ht="17" x14ac:dyDescent="0.2">
      <c r="A23" s="135" t="s">
        <v>258</v>
      </c>
      <c r="B23" s="135" t="s">
        <v>128</v>
      </c>
      <c r="C23" s="144" t="s">
        <v>347</v>
      </c>
      <c r="D23" s="138">
        <v>22</v>
      </c>
      <c r="E23" s="141" t="s">
        <v>51</v>
      </c>
      <c r="F23" s="135" t="s">
        <v>95</v>
      </c>
      <c r="G23" s="135" t="s">
        <v>340</v>
      </c>
      <c r="H23" s="143">
        <v>40</v>
      </c>
      <c r="I23" s="138">
        <v>20</v>
      </c>
      <c r="J23" s="138">
        <v>20</v>
      </c>
      <c r="K23" s="137" t="s">
        <v>403</v>
      </c>
      <c r="L23" s="135" t="s">
        <v>302</v>
      </c>
      <c r="M23" s="138">
        <v>1941</v>
      </c>
    </row>
    <row r="24" spans="1:13" ht="17" x14ac:dyDescent="0.2">
      <c r="A24" s="135" t="s">
        <v>258</v>
      </c>
      <c r="B24" s="135" t="s">
        <v>128</v>
      </c>
      <c r="C24" s="144" t="s">
        <v>347</v>
      </c>
      <c r="D24" s="138">
        <v>23</v>
      </c>
      <c r="E24" s="141" t="s">
        <v>51</v>
      </c>
      <c r="F24" s="135" t="s">
        <v>96</v>
      </c>
      <c r="G24" s="135" t="s">
        <v>340</v>
      </c>
      <c r="H24" s="143">
        <v>40</v>
      </c>
      <c r="I24" s="138">
        <v>20</v>
      </c>
      <c r="J24" s="138">
        <v>20</v>
      </c>
      <c r="K24" s="137" t="s">
        <v>210</v>
      </c>
      <c r="L24" s="135" t="s">
        <v>302</v>
      </c>
      <c r="M24" s="138">
        <v>1941</v>
      </c>
    </row>
    <row r="25" spans="1:13" ht="32" x14ac:dyDescent="0.2">
      <c r="A25" s="135" t="s">
        <v>258</v>
      </c>
      <c r="B25" s="135" t="s">
        <v>128</v>
      </c>
      <c r="C25" s="144" t="s">
        <v>376</v>
      </c>
      <c r="D25" s="138">
        <v>42</v>
      </c>
      <c r="E25" s="142" t="s">
        <v>219</v>
      </c>
      <c r="F25" s="135" t="s">
        <v>95</v>
      </c>
      <c r="G25" s="135" t="s">
        <v>93</v>
      </c>
      <c r="H25" s="143">
        <v>40</v>
      </c>
      <c r="I25" s="138">
        <v>20</v>
      </c>
      <c r="J25" s="138">
        <v>20</v>
      </c>
      <c r="K25" s="137" t="s">
        <v>204</v>
      </c>
      <c r="L25" s="135" t="s">
        <v>285</v>
      </c>
      <c r="M25" s="138">
        <v>2024</v>
      </c>
    </row>
    <row r="26" spans="1:13" s="136" customFormat="1" ht="32" x14ac:dyDescent="0.2">
      <c r="A26" s="135" t="s">
        <v>258</v>
      </c>
      <c r="B26" s="135" t="s">
        <v>128</v>
      </c>
      <c r="C26" s="144" t="s">
        <v>376</v>
      </c>
      <c r="D26" s="138">
        <v>49</v>
      </c>
      <c r="E26" s="142" t="s">
        <v>26</v>
      </c>
      <c r="F26" s="135" t="s">
        <v>95</v>
      </c>
      <c r="G26" s="135" t="s">
        <v>93</v>
      </c>
      <c r="H26" s="143">
        <v>40</v>
      </c>
      <c r="I26" s="138">
        <v>20</v>
      </c>
      <c r="J26" s="138">
        <v>20</v>
      </c>
      <c r="K26" s="137" t="s">
        <v>204</v>
      </c>
      <c r="L26" s="135" t="s">
        <v>285</v>
      </c>
      <c r="M26" s="138">
        <v>1966</v>
      </c>
    </row>
    <row r="27" spans="1:13" s="136" customFormat="1" ht="17" x14ac:dyDescent="0.2">
      <c r="A27" s="135" t="s">
        <v>258</v>
      </c>
      <c r="B27" s="135" t="s">
        <v>128</v>
      </c>
      <c r="C27" s="144" t="s">
        <v>188</v>
      </c>
      <c r="D27" s="138">
        <v>53</v>
      </c>
      <c r="E27" s="142" t="s">
        <v>300</v>
      </c>
      <c r="F27" s="135" t="s">
        <v>96</v>
      </c>
      <c r="G27" s="135" t="s">
        <v>93</v>
      </c>
      <c r="H27" s="143">
        <v>22</v>
      </c>
      <c r="I27" s="138">
        <v>22</v>
      </c>
      <c r="J27" s="138">
        <v>0</v>
      </c>
      <c r="K27" s="137" t="s">
        <v>210</v>
      </c>
      <c r="L27" s="135" t="s">
        <v>302</v>
      </c>
      <c r="M27" s="138">
        <v>1941</v>
      </c>
    </row>
    <row r="28" spans="1:13" s="136" customFormat="1" ht="17" x14ac:dyDescent="0.2">
      <c r="A28" s="135" t="s">
        <v>258</v>
      </c>
      <c r="B28" s="135" t="s">
        <v>128</v>
      </c>
      <c r="C28" s="144" t="s">
        <v>188</v>
      </c>
      <c r="D28" s="138">
        <v>54</v>
      </c>
      <c r="E28" s="142" t="s">
        <v>300</v>
      </c>
      <c r="F28" s="135" t="s">
        <v>95</v>
      </c>
      <c r="G28" s="135" t="s">
        <v>93</v>
      </c>
      <c r="H28" s="143">
        <v>23</v>
      </c>
      <c r="I28" s="138">
        <v>23</v>
      </c>
      <c r="J28" s="138">
        <v>0</v>
      </c>
      <c r="K28" s="137" t="s">
        <v>209</v>
      </c>
      <c r="L28" s="135" t="s">
        <v>302</v>
      </c>
      <c r="M28" s="138">
        <v>1941</v>
      </c>
    </row>
    <row r="29" spans="1:13" s="136" customFormat="1" ht="17" x14ac:dyDescent="0.2">
      <c r="A29" s="135" t="s">
        <v>258</v>
      </c>
      <c r="B29" s="135" t="s">
        <v>128</v>
      </c>
      <c r="C29" s="144" t="s">
        <v>366</v>
      </c>
      <c r="D29" s="138">
        <v>55</v>
      </c>
      <c r="E29" s="142" t="s">
        <v>365</v>
      </c>
      <c r="F29" s="135" t="s">
        <v>95</v>
      </c>
      <c r="G29" s="135" t="s">
        <v>146</v>
      </c>
      <c r="H29" s="143">
        <v>40</v>
      </c>
      <c r="I29" s="138">
        <v>20</v>
      </c>
      <c r="J29" s="138">
        <v>20</v>
      </c>
      <c r="K29" s="137" t="s">
        <v>206</v>
      </c>
      <c r="L29" s="135" t="s">
        <v>318</v>
      </c>
      <c r="M29" s="138">
        <v>1943</v>
      </c>
    </row>
    <row r="30" spans="1:13" s="136" customFormat="1" ht="17" x14ac:dyDescent="0.2">
      <c r="A30" s="135" t="s">
        <v>258</v>
      </c>
      <c r="B30" s="135" t="s">
        <v>128</v>
      </c>
      <c r="C30" s="144" t="s">
        <v>366</v>
      </c>
      <c r="D30" s="138">
        <v>56</v>
      </c>
      <c r="E30" s="142" t="s">
        <v>365</v>
      </c>
      <c r="F30" s="135" t="s">
        <v>96</v>
      </c>
      <c r="G30" s="135" t="s">
        <v>146</v>
      </c>
      <c r="H30" s="143">
        <v>40</v>
      </c>
      <c r="I30" s="138">
        <v>20</v>
      </c>
      <c r="J30" s="138">
        <v>20</v>
      </c>
      <c r="K30" s="137" t="s">
        <v>210</v>
      </c>
      <c r="L30" s="135" t="s">
        <v>318</v>
      </c>
      <c r="M30" s="138">
        <v>1943</v>
      </c>
    </row>
    <row r="31" spans="1:13" s="136" customFormat="1" ht="17" x14ac:dyDescent="0.2">
      <c r="A31" s="135" t="s">
        <v>258</v>
      </c>
      <c r="B31" s="135" t="s">
        <v>128</v>
      </c>
      <c r="C31" s="144" t="s">
        <v>353</v>
      </c>
      <c r="D31" s="138">
        <v>60</v>
      </c>
      <c r="E31" s="142" t="s">
        <v>351</v>
      </c>
      <c r="F31" s="135" t="s">
        <v>95</v>
      </c>
      <c r="G31" s="135" t="s">
        <v>340</v>
      </c>
      <c r="H31" s="143">
        <v>20</v>
      </c>
      <c r="I31" s="138">
        <v>20</v>
      </c>
      <c r="J31" s="138">
        <v>0</v>
      </c>
      <c r="K31" s="137" t="s">
        <v>403</v>
      </c>
      <c r="L31" s="135" t="s">
        <v>306</v>
      </c>
      <c r="M31" s="138">
        <v>1941</v>
      </c>
    </row>
    <row r="32" spans="1:13" s="136" customFormat="1" ht="17" x14ac:dyDescent="0.2">
      <c r="A32" s="135" t="s">
        <v>258</v>
      </c>
      <c r="B32" s="135" t="s">
        <v>128</v>
      </c>
      <c r="C32" s="144" t="s">
        <v>353</v>
      </c>
      <c r="D32" s="138">
        <v>61</v>
      </c>
      <c r="E32" s="142" t="s">
        <v>351</v>
      </c>
      <c r="F32" s="135" t="s">
        <v>96</v>
      </c>
      <c r="G32" s="135" t="s">
        <v>340</v>
      </c>
      <c r="H32" s="143">
        <v>20</v>
      </c>
      <c r="I32" s="138">
        <v>20</v>
      </c>
      <c r="J32" s="138">
        <v>0</v>
      </c>
      <c r="K32" s="137" t="s">
        <v>210</v>
      </c>
      <c r="L32" s="135" t="s">
        <v>306</v>
      </c>
      <c r="M32" s="138">
        <v>1941</v>
      </c>
    </row>
    <row r="33" spans="1:13" s="136" customFormat="1" ht="17" x14ac:dyDescent="0.2">
      <c r="A33" s="135" t="s">
        <v>258</v>
      </c>
      <c r="B33" s="135" t="s">
        <v>128</v>
      </c>
      <c r="C33" s="144" t="s">
        <v>369</v>
      </c>
      <c r="D33" s="138">
        <v>65</v>
      </c>
      <c r="E33" s="142" t="s">
        <v>368</v>
      </c>
      <c r="F33" s="135" t="s">
        <v>95</v>
      </c>
      <c r="G33" s="135" t="s">
        <v>146</v>
      </c>
      <c r="H33" s="143">
        <v>22</v>
      </c>
      <c r="I33" s="138">
        <v>22</v>
      </c>
      <c r="J33" s="138">
        <v>0</v>
      </c>
      <c r="K33" s="137" t="s">
        <v>209</v>
      </c>
      <c r="L33" s="135" t="s">
        <v>302</v>
      </c>
      <c r="M33" s="138">
        <v>1957</v>
      </c>
    </row>
    <row r="34" spans="1:13" s="136" customFormat="1" ht="17" x14ac:dyDescent="0.2">
      <c r="A34" s="135" t="s">
        <v>258</v>
      </c>
      <c r="B34" s="135" t="s">
        <v>128</v>
      </c>
      <c r="C34" s="144" t="s">
        <v>369</v>
      </c>
      <c r="D34" s="138">
        <v>66</v>
      </c>
      <c r="E34" s="142" t="s">
        <v>368</v>
      </c>
      <c r="F34" s="135" t="s">
        <v>96</v>
      </c>
      <c r="G34" s="135" t="s">
        <v>146</v>
      </c>
      <c r="H34" s="143">
        <v>22</v>
      </c>
      <c r="I34" s="138">
        <v>22</v>
      </c>
      <c r="J34" s="138">
        <v>0</v>
      </c>
      <c r="K34" s="137" t="s">
        <v>210</v>
      </c>
      <c r="L34" s="135" t="s">
        <v>302</v>
      </c>
      <c r="M34" s="138">
        <v>1957</v>
      </c>
    </row>
    <row r="35" spans="1:13" s="136" customFormat="1" ht="17" x14ac:dyDescent="0.2">
      <c r="A35" s="135" t="s">
        <v>258</v>
      </c>
      <c r="B35" s="135" t="s">
        <v>128</v>
      </c>
      <c r="C35" s="144" t="s">
        <v>179</v>
      </c>
      <c r="D35" s="138">
        <v>72</v>
      </c>
      <c r="E35" s="142" t="s">
        <v>316</v>
      </c>
      <c r="F35" s="135" t="s">
        <v>95</v>
      </c>
      <c r="G35" s="135" t="s">
        <v>93</v>
      </c>
      <c r="H35" s="143">
        <v>40</v>
      </c>
      <c r="I35" s="138">
        <v>20</v>
      </c>
      <c r="J35" s="138">
        <v>20</v>
      </c>
      <c r="K35" s="137" t="s">
        <v>206</v>
      </c>
      <c r="L35" s="135" t="s">
        <v>318</v>
      </c>
      <c r="M35" s="138">
        <v>1941</v>
      </c>
    </row>
    <row r="36" spans="1:13" ht="17" x14ac:dyDescent="0.2">
      <c r="A36" s="135" t="s">
        <v>258</v>
      </c>
      <c r="B36" s="135" t="s">
        <v>128</v>
      </c>
      <c r="C36" s="144" t="s">
        <v>179</v>
      </c>
      <c r="D36" s="138">
        <v>73</v>
      </c>
      <c r="E36" s="142" t="s">
        <v>316</v>
      </c>
      <c r="F36" s="135" t="s">
        <v>96</v>
      </c>
      <c r="G36" s="135" t="s">
        <v>93</v>
      </c>
      <c r="H36" s="143">
        <v>40</v>
      </c>
      <c r="I36" s="138">
        <v>20</v>
      </c>
      <c r="J36" s="138">
        <v>20</v>
      </c>
      <c r="K36" s="137" t="s">
        <v>210</v>
      </c>
      <c r="L36" s="135" t="s">
        <v>318</v>
      </c>
      <c r="M36" s="138">
        <v>1941</v>
      </c>
    </row>
    <row r="37" spans="1:13" ht="17" x14ac:dyDescent="0.2">
      <c r="A37" s="135" t="s">
        <v>258</v>
      </c>
      <c r="B37" s="135" t="s">
        <v>128</v>
      </c>
      <c r="C37" s="144" t="s">
        <v>181</v>
      </c>
      <c r="D37" s="138">
        <v>86</v>
      </c>
      <c r="E37" s="142" t="s">
        <v>333</v>
      </c>
      <c r="F37" s="135" t="s">
        <v>95</v>
      </c>
      <c r="G37" s="135" t="s">
        <v>93</v>
      </c>
      <c r="H37" s="143">
        <v>25</v>
      </c>
      <c r="I37" s="138">
        <v>25</v>
      </c>
      <c r="J37" s="138">
        <v>0</v>
      </c>
      <c r="K37" s="137" t="s">
        <v>206</v>
      </c>
      <c r="L37" s="135" t="s">
        <v>318</v>
      </c>
      <c r="M37" s="138">
        <v>1943</v>
      </c>
    </row>
    <row r="38" spans="1:13" ht="17" x14ac:dyDescent="0.2">
      <c r="A38" s="135" t="s">
        <v>258</v>
      </c>
      <c r="B38" s="135" t="s">
        <v>128</v>
      </c>
      <c r="C38" s="144" t="s">
        <v>181</v>
      </c>
      <c r="D38" s="138">
        <v>87</v>
      </c>
      <c r="E38" s="142" t="s">
        <v>333</v>
      </c>
      <c r="F38" s="135" t="s">
        <v>96</v>
      </c>
      <c r="G38" s="135" t="s">
        <v>93</v>
      </c>
      <c r="H38" s="143">
        <v>25</v>
      </c>
      <c r="I38" s="138">
        <v>25</v>
      </c>
      <c r="J38" s="138">
        <v>0</v>
      </c>
      <c r="K38" s="137" t="s">
        <v>210</v>
      </c>
      <c r="L38" s="135" t="s">
        <v>318</v>
      </c>
      <c r="M38" s="138">
        <v>1943</v>
      </c>
    </row>
    <row r="39" spans="1:13" ht="17" x14ac:dyDescent="0.2">
      <c r="A39" s="135" t="s">
        <v>258</v>
      </c>
      <c r="B39" s="135" t="s">
        <v>128</v>
      </c>
      <c r="C39" s="144" t="s">
        <v>341</v>
      </c>
      <c r="D39" s="138">
        <v>1</v>
      </c>
      <c r="E39" s="141" t="s">
        <v>338</v>
      </c>
      <c r="F39" s="135" t="s">
        <v>95</v>
      </c>
      <c r="G39" s="135" t="s">
        <v>340</v>
      </c>
      <c r="H39" s="143">
        <v>50</v>
      </c>
      <c r="I39" s="138">
        <v>0</v>
      </c>
      <c r="J39" s="138">
        <v>50</v>
      </c>
      <c r="K39" s="137" t="s">
        <v>207</v>
      </c>
      <c r="L39" s="136" t="s">
        <v>343</v>
      </c>
      <c r="M39" s="138">
        <v>1949</v>
      </c>
    </row>
    <row r="40" spans="1:13" ht="17" x14ac:dyDescent="0.2">
      <c r="A40" s="135" t="s">
        <v>258</v>
      </c>
      <c r="B40" s="135" t="s">
        <v>128</v>
      </c>
      <c r="C40" s="144" t="s">
        <v>342</v>
      </c>
      <c r="D40" s="138">
        <v>1</v>
      </c>
      <c r="E40" s="141" t="s">
        <v>338</v>
      </c>
      <c r="F40" s="135" t="s">
        <v>95</v>
      </c>
      <c r="G40" s="135" t="s">
        <v>94</v>
      </c>
      <c r="H40" s="143">
        <v>50</v>
      </c>
      <c r="I40" s="138">
        <v>50</v>
      </c>
      <c r="J40" s="138">
        <v>0</v>
      </c>
      <c r="K40" s="137" t="s">
        <v>207</v>
      </c>
      <c r="L40" s="136" t="s">
        <v>343</v>
      </c>
      <c r="M40" s="138">
        <v>1980</v>
      </c>
    </row>
    <row r="41" spans="1:13" ht="17" x14ac:dyDescent="0.2">
      <c r="A41" s="135" t="s">
        <v>339</v>
      </c>
      <c r="B41" s="135" t="s">
        <v>128</v>
      </c>
      <c r="C41" s="144" t="s">
        <v>342</v>
      </c>
      <c r="D41" s="138">
        <v>2</v>
      </c>
      <c r="E41" s="141" t="s">
        <v>338</v>
      </c>
      <c r="F41" s="135" t="s">
        <v>95</v>
      </c>
      <c r="G41" s="135" t="s">
        <v>94</v>
      </c>
      <c r="H41" s="143">
        <v>40</v>
      </c>
      <c r="I41" s="138">
        <v>40</v>
      </c>
      <c r="J41" s="138">
        <v>0</v>
      </c>
      <c r="K41" s="137" t="s">
        <v>207</v>
      </c>
      <c r="L41" s="136" t="s">
        <v>344</v>
      </c>
      <c r="M41" s="138">
        <v>2009</v>
      </c>
    </row>
    <row r="42" spans="1:13" ht="17" x14ac:dyDescent="0.2">
      <c r="A42" s="135" t="s">
        <v>339</v>
      </c>
      <c r="B42" s="135" t="s">
        <v>128</v>
      </c>
      <c r="C42" s="144" t="s">
        <v>396</v>
      </c>
      <c r="D42" s="138">
        <v>3</v>
      </c>
      <c r="E42" s="141" t="s">
        <v>1</v>
      </c>
      <c r="F42" s="135" t="s">
        <v>95</v>
      </c>
      <c r="G42" s="135" t="s">
        <v>93</v>
      </c>
      <c r="H42" s="143">
        <v>40</v>
      </c>
      <c r="I42" s="138">
        <v>40</v>
      </c>
      <c r="J42" s="138">
        <v>0</v>
      </c>
      <c r="K42" s="137" t="s">
        <v>201</v>
      </c>
      <c r="L42" s="136" t="s">
        <v>344</v>
      </c>
      <c r="M42" s="138">
        <v>1999</v>
      </c>
    </row>
    <row r="43" spans="1:13" ht="17" x14ac:dyDescent="0.2">
      <c r="A43" s="135" t="s">
        <v>258</v>
      </c>
      <c r="B43" s="135" t="s">
        <v>128</v>
      </c>
      <c r="C43" s="144" t="s">
        <v>267</v>
      </c>
      <c r="D43" s="138">
        <v>5</v>
      </c>
      <c r="E43" s="142" t="s">
        <v>2</v>
      </c>
      <c r="F43" s="135" t="s">
        <v>95</v>
      </c>
      <c r="G43" s="135" t="s">
        <v>93</v>
      </c>
      <c r="H43" s="143">
        <v>50</v>
      </c>
      <c r="I43" s="138">
        <v>25</v>
      </c>
      <c r="J43" s="138">
        <v>25</v>
      </c>
      <c r="K43" s="137" t="s">
        <v>201</v>
      </c>
      <c r="L43" s="135" t="s">
        <v>257</v>
      </c>
      <c r="M43" s="138">
        <v>2009</v>
      </c>
    </row>
    <row r="44" spans="1:13" ht="17" x14ac:dyDescent="0.2">
      <c r="A44" s="135" t="s">
        <v>258</v>
      </c>
      <c r="B44" s="135" t="s">
        <v>128</v>
      </c>
      <c r="C44" s="144" t="s">
        <v>268</v>
      </c>
      <c r="D44" s="138">
        <v>7</v>
      </c>
      <c r="E44" s="142" t="s">
        <v>227</v>
      </c>
      <c r="F44" s="135" t="s">
        <v>95</v>
      </c>
      <c r="G44" s="135" t="s">
        <v>93</v>
      </c>
      <c r="H44" s="143">
        <v>90</v>
      </c>
      <c r="I44" s="138">
        <v>45</v>
      </c>
      <c r="J44" s="138">
        <v>45</v>
      </c>
      <c r="K44" s="137" t="s">
        <v>204</v>
      </c>
      <c r="L44" s="135" t="s">
        <v>259</v>
      </c>
      <c r="M44" s="138">
        <v>1931</v>
      </c>
    </row>
    <row r="45" spans="1:13" ht="17" x14ac:dyDescent="0.2">
      <c r="A45" s="135" t="s">
        <v>258</v>
      </c>
      <c r="B45" s="135" t="s">
        <v>128</v>
      </c>
      <c r="C45" s="144" t="s">
        <v>269</v>
      </c>
      <c r="D45" s="138">
        <v>7</v>
      </c>
      <c r="E45" s="142" t="s">
        <v>227</v>
      </c>
      <c r="F45" s="135" t="s">
        <v>95</v>
      </c>
      <c r="G45" s="135" t="s">
        <v>94</v>
      </c>
      <c r="H45" s="143">
        <v>60</v>
      </c>
      <c r="I45" s="138">
        <v>30</v>
      </c>
      <c r="J45" s="138">
        <v>30</v>
      </c>
      <c r="K45" s="137" t="s">
        <v>204</v>
      </c>
      <c r="L45" s="135" t="s">
        <v>259</v>
      </c>
      <c r="M45" s="138">
        <v>2009</v>
      </c>
    </row>
    <row r="46" spans="1:13" ht="17" x14ac:dyDescent="0.2">
      <c r="A46" s="135" t="s">
        <v>258</v>
      </c>
      <c r="B46" s="135" t="s">
        <v>128</v>
      </c>
      <c r="C46" s="144" t="s">
        <v>377</v>
      </c>
      <c r="D46" s="138">
        <v>8</v>
      </c>
      <c r="E46" s="142" t="s">
        <v>38</v>
      </c>
      <c r="F46" s="135" t="s">
        <v>95</v>
      </c>
      <c r="G46" s="135" t="s">
        <v>94</v>
      </c>
      <c r="H46" s="143">
        <v>40</v>
      </c>
      <c r="I46" s="138">
        <v>40</v>
      </c>
      <c r="J46" s="138">
        <v>0</v>
      </c>
      <c r="K46" s="137" t="s">
        <v>403</v>
      </c>
      <c r="L46" s="135" t="s">
        <v>263</v>
      </c>
      <c r="M46" s="138">
        <v>2009</v>
      </c>
    </row>
    <row r="47" spans="1:13" ht="17" x14ac:dyDescent="0.2">
      <c r="A47" s="135" t="s">
        <v>258</v>
      </c>
      <c r="B47" s="135" t="s">
        <v>128</v>
      </c>
      <c r="C47" s="144" t="s">
        <v>270</v>
      </c>
      <c r="D47" s="138">
        <v>11</v>
      </c>
      <c r="E47" s="142" t="s">
        <v>262</v>
      </c>
      <c r="F47" s="135" t="s">
        <v>95</v>
      </c>
      <c r="G47" s="135" t="s">
        <v>93</v>
      </c>
      <c r="H47" s="143">
        <v>45</v>
      </c>
      <c r="I47" s="138">
        <v>0</v>
      </c>
      <c r="J47" s="138">
        <v>45</v>
      </c>
      <c r="K47" s="137" t="s">
        <v>403</v>
      </c>
      <c r="L47" s="135" t="s">
        <v>263</v>
      </c>
      <c r="M47" s="138">
        <v>1950</v>
      </c>
    </row>
    <row r="48" spans="1:13" ht="17" x14ac:dyDescent="0.2">
      <c r="A48" s="135" t="s">
        <v>258</v>
      </c>
      <c r="B48" s="135" t="s">
        <v>128</v>
      </c>
      <c r="C48" s="144" t="s">
        <v>271</v>
      </c>
      <c r="D48" s="138">
        <v>11</v>
      </c>
      <c r="E48" s="142" t="s">
        <v>262</v>
      </c>
      <c r="F48" s="135" t="s">
        <v>95</v>
      </c>
      <c r="G48" s="135" t="s">
        <v>94</v>
      </c>
      <c r="H48" s="143">
        <v>40</v>
      </c>
      <c r="I48" s="138">
        <v>40</v>
      </c>
      <c r="J48" s="138">
        <v>0</v>
      </c>
      <c r="K48" s="137" t="s">
        <v>403</v>
      </c>
      <c r="L48" s="135" t="s">
        <v>263</v>
      </c>
      <c r="M48" s="138">
        <v>1999</v>
      </c>
    </row>
    <row r="49" spans="1:13" ht="17" x14ac:dyDescent="0.2">
      <c r="A49" s="135" t="s">
        <v>258</v>
      </c>
      <c r="B49" s="135" t="s">
        <v>128</v>
      </c>
      <c r="C49" s="144" t="s">
        <v>378</v>
      </c>
      <c r="D49" s="138">
        <v>12</v>
      </c>
      <c r="E49" s="142" t="s">
        <v>9</v>
      </c>
      <c r="F49" s="135" t="s">
        <v>95</v>
      </c>
      <c r="G49" s="135" t="s">
        <v>94</v>
      </c>
      <c r="H49" s="143">
        <v>40</v>
      </c>
      <c r="I49" s="138">
        <v>20</v>
      </c>
      <c r="J49" s="138">
        <v>20</v>
      </c>
      <c r="K49" s="137" t="s">
        <v>358</v>
      </c>
      <c r="L49" s="135" t="s">
        <v>299</v>
      </c>
      <c r="M49" s="138">
        <v>2010</v>
      </c>
    </row>
    <row r="50" spans="1:13" ht="34" x14ac:dyDescent="0.2">
      <c r="A50" s="135" t="s">
        <v>258</v>
      </c>
      <c r="B50" s="135" t="s">
        <v>128</v>
      </c>
      <c r="C50" s="144" t="s">
        <v>360</v>
      </c>
      <c r="D50" s="138">
        <v>14</v>
      </c>
      <c r="E50" s="142" t="s">
        <v>168</v>
      </c>
      <c r="F50" s="135" t="s">
        <v>95</v>
      </c>
      <c r="G50" s="135" t="s">
        <v>146</v>
      </c>
      <c r="H50" s="143">
        <v>40</v>
      </c>
      <c r="I50" s="138">
        <v>40</v>
      </c>
      <c r="J50" s="138">
        <v>0</v>
      </c>
      <c r="K50" s="137" t="s">
        <v>205</v>
      </c>
      <c r="L50" s="135" t="s">
        <v>318</v>
      </c>
      <c r="M50" s="138">
        <v>2024</v>
      </c>
    </row>
    <row r="51" spans="1:13" ht="17" x14ac:dyDescent="0.2">
      <c r="A51" s="135" t="s">
        <v>258</v>
      </c>
      <c r="B51" s="135" t="s">
        <v>128</v>
      </c>
      <c r="C51" s="144" t="s">
        <v>345</v>
      </c>
      <c r="D51" s="138">
        <v>15</v>
      </c>
      <c r="E51" s="142" t="s">
        <v>30</v>
      </c>
      <c r="F51" s="135" t="s">
        <v>95</v>
      </c>
      <c r="G51" s="135" t="s">
        <v>340</v>
      </c>
      <c r="H51" s="143">
        <v>25</v>
      </c>
      <c r="I51" s="138">
        <v>25</v>
      </c>
      <c r="J51" s="138">
        <v>0</v>
      </c>
      <c r="K51" s="137" t="s">
        <v>206</v>
      </c>
      <c r="L51" s="135" t="s">
        <v>318</v>
      </c>
      <c r="M51" s="138">
        <v>2001</v>
      </c>
    </row>
    <row r="52" spans="1:13" ht="17" x14ac:dyDescent="0.2">
      <c r="A52" s="135" t="s">
        <v>258</v>
      </c>
      <c r="B52" s="135" t="s">
        <v>128</v>
      </c>
      <c r="C52" s="144" t="s">
        <v>266</v>
      </c>
      <c r="D52" s="138">
        <v>17</v>
      </c>
      <c r="E52" s="142" t="s">
        <v>264</v>
      </c>
      <c r="F52" s="135" t="s">
        <v>96</v>
      </c>
      <c r="G52" s="135" t="s">
        <v>94</v>
      </c>
      <c r="H52" s="143">
        <v>100</v>
      </c>
      <c r="I52" s="138">
        <v>50</v>
      </c>
      <c r="J52" s="138">
        <v>50</v>
      </c>
      <c r="K52" s="137" t="s">
        <v>210</v>
      </c>
      <c r="L52" s="135" t="s">
        <v>265</v>
      </c>
      <c r="M52" s="138">
        <v>1994</v>
      </c>
    </row>
    <row r="53" spans="1:13" ht="17" x14ac:dyDescent="0.2">
      <c r="A53" s="135" t="s">
        <v>258</v>
      </c>
      <c r="B53" s="135" t="s">
        <v>128</v>
      </c>
      <c r="C53" s="144" t="s">
        <v>379</v>
      </c>
      <c r="D53" s="138">
        <v>18</v>
      </c>
      <c r="E53" s="142" t="s">
        <v>39</v>
      </c>
      <c r="F53" s="135" t="s">
        <v>95</v>
      </c>
      <c r="G53" s="135" t="s">
        <v>94</v>
      </c>
      <c r="H53" s="143">
        <v>80</v>
      </c>
      <c r="I53" s="138">
        <v>40</v>
      </c>
      <c r="J53" s="138">
        <v>40</v>
      </c>
      <c r="K53" s="137" t="s">
        <v>207</v>
      </c>
      <c r="L53" s="136" t="s">
        <v>343</v>
      </c>
      <c r="M53" s="138">
        <v>1945</v>
      </c>
    </row>
    <row r="54" spans="1:13" ht="17" x14ac:dyDescent="0.2">
      <c r="A54" s="135" t="s">
        <v>258</v>
      </c>
      <c r="B54" s="135" t="s">
        <v>128</v>
      </c>
      <c r="C54" s="144" t="s">
        <v>361</v>
      </c>
      <c r="D54" s="138">
        <v>20</v>
      </c>
      <c r="E54" s="142" t="s">
        <v>40</v>
      </c>
      <c r="F54" s="135" t="s">
        <v>95</v>
      </c>
      <c r="G54" s="135" t="s">
        <v>146</v>
      </c>
      <c r="H54" s="143">
        <v>50</v>
      </c>
      <c r="I54" s="138">
        <v>50</v>
      </c>
      <c r="J54" s="138">
        <v>0</v>
      </c>
      <c r="K54" s="137" t="s">
        <v>207</v>
      </c>
      <c r="L54" s="135" t="s">
        <v>274</v>
      </c>
      <c r="M54" s="138">
        <v>2009</v>
      </c>
    </row>
    <row r="55" spans="1:13" ht="17" x14ac:dyDescent="0.2">
      <c r="A55" s="135" t="s">
        <v>258</v>
      </c>
      <c r="B55" s="135" t="s">
        <v>128</v>
      </c>
      <c r="C55" s="144" t="s">
        <v>346</v>
      </c>
      <c r="D55" s="138">
        <v>21</v>
      </c>
      <c r="E55" s="141" t="s">
        <v>41</v>
      </c>
      <c r="F55" s="135" t="s">
        <v>95</v>
      </c>
      <c r="G55" s="135" t="s">
        <v>340</v>
      </c>
      <c r="H55" s="143">
        <v>80</v>
      </c>
      <c r="I55" s="138">
        <v>40</v>
      </c>
      <c r="J55" s="138">
        <v>40</v>
      </c>
      <c r="K55" s="137" t="s">
        <v>207</v>
      </c>
      <c r="L55" s="136" t="s">
        <v>343</v>
      </c>
      <c r="M55" s="138">
        <v>1941</v>
      </c>
    </row>
    <row r="56" spans="1:13" ht="17" x14ac:dyDescent="0.2">
      <c r="A56" s="135" t="s">
        <v>258</v>
      </c>
      <c r="B56" s="135" t="s">
        <v>128</v>
      </c>
      <c r="C56" s="144" t="s">
        <v>380</v>
      </c>
      <c r="D56" s="138">
        <v>24</v>
      </c>
      <c r="E56" s="141" t="s">
        <v>52</v>
      </c>
      <c r="F56" s="135" t="s">
        <v>95</v>
      </c>
      <c r="G56" s="135" t="s">
        <v>94</v>
      </c>
      <c r="H56" s="143">
        <v>50</v>
      </c>
      <c r="I56" s="138">
        <v>50</v>
      </c>
      <c r="J56" s="138">
        <v>0</v>
      </c>
      <c r="K56" s="137" t="s">
        <v>403</v>
      </c>
      <c r="L56" s="135" t="s">
        <v>302</v>
      </c>
      <c r="M56" s="138">
        <v>2010</v>
      </c>
    </row>
    <row r="57" spans="1:13" ht="34" x14ac:dyDescent="0.2">
      <c r="A57" s="135" t="s">
        <v>258</v>
      </c>
      <c r="B57" s="135" t="s">
        <v>128</v>
      </c>
      <c r="C57" s="145" t="s">
        <v>348</v>
      </c>
      <c r="D57" s="138">
        <v>26</v>
      </c>
      <c r="E57" s="142" t="s">
        <v>57</v>
      </c>
      <c r="F57" s="135" t="s">
        <v>95</v>
      </c>
      <c r="G57" s="135" t="s">
        <v>340</v>
      </c>
      <c r="H57" s="143">
        <v>30</v>
      </c>
      <c r="I57" s="138">
        <v>30</v>
      </c>
      <c r="J57" s="138">
        <v>0</v>
      </c>
      <c r="K57" s="137" t="s">
        <v>209</v>
      </c>
      <c r="L57" s="135" t="s">
        <v>260</v>
      </c>
      <c r="M57" s="138">
        <v>2008</v>
      </c>
    </row>
    <row r="58" spans="1:13" ht="17" x14ac:dyDescent="0.2">
      <c r="A58" s="135" t="s">
        <v>258</v>
      </c>
      <c r="B58" s="135" t="s">
        <v>128</v>
      </c>
      <c r="C58" s="144" t="s">
        <v>349</v>
      </c>
      <c r="D58" s="138">
        <v>27</v>
      </c>
      <c r="E58" s="141" t="s">
        <v>43</v>
      </c>
      <c r="F58" s="135" t="s">
        <v>95</v>
      </c>
      <c r="G58" s="135" t="s">
        <v>340</v>
      </c>
      <c r="H58" s="143">
        <v>50</v>
      </c>
      <c r="I58" s="138">
        <v>50</v>
      </c>
      <c r="J58" s="138">
        <v>0</v>
      </c>
      <c r="K58" s="137" t="s">
        <v>207</v>
      </c>
      <c r="L58" s="136" t="s">
        <v>343</v>
      </c>
      <c r="M58" s="138">
        <v>2010</v>
      </c>
    </row>
    <row r="59" spans="1:13" ht="17" x14ac:dyDescent="0.2">
      <c r="A59" s="135" t="s">
        <v>258</v>
      </c>
      <c r="B59" s="135" t="s">
        <v>128</v>
      </c>
      <c r="C59" s="144" t="s">
        <v>384</v>
      </c>
      <c r="D59" s="138">
        <v>29</v>
      </c>
      <c r="E59" s="141" t="s">
        <v>44</v>
      </c>
      <c r="F59" s="135" t="s">
        <v>95</v>
      </c>
      <c r="G59" s="135" t="s">
        <v>94</v>
      </c>
      <c r="H59" s="143">
        <v>60</v>
      </c>
      <c r="I59" s="138">
        <v>30</v>
      </c>
      <c r="J59" s="138">
        <v>30</v>
      </c>
      <c r="K59" s="137" t="s">
        <v>209</v>
      </c>
      <c r="L59" s="135" t="s">
        <v>259</v>
      </c>
      <c r="M59" s="138">
        <v>2009</v>
      </c>
    </row>
    <row r="60" spans="1:13" ht="17" x14ac:dyDescent="0.2">
      <c r="A60" s="135" t="s">
        <v>258</v>
      </c>
      <c r="B60" s="135" t="s">
        <v>128</v>
      </c>
      <c r="C60" s="144" t="s">
        <v>275</v>
      </c>
      <c r="D60" s="138">
        <v>31</v>
      </c>
      <c r="E60" s="142" t="s">
        <v>228</v>
      </c>
      <c r="F60" s="135" t="s">
        <v>95</v>
      </c>
      <c r="G60" s="135" t="s">
        <v>93</v>
      </c>
      <c r="H60" s="143">
        <v>200</v>
      </c>
      <c r="I60" s="138">
        <v>100</v>
      </c>
      <c r="J60" s="138">
        <v>100</v>
      </c>
      <c r="K60" s="137" t="s">
        <v>207</v>
      </c>
      <c r="L60" s="135" t="s">
        <v>274</v>
      </c>
      <c r="M60" s="138">
        <v>1893</v>
      </c>
    </row>
    <row r="61" spans="1:13" ht="17" x14ac:dyDescent="0.2">
      <c r="A61" s="135" t="s">
        <v>258</v>
      </c>
      <c r="B61" s="135" t="s">
        <v>128</v>
      </c>
      <c r="C61" s="144" t="s">
        <v>276</v>
      </c>
      <c r="D61" s="138">
        <v>31</v>
      </c>
      <c r="E61" s="142" t="s">
        <v>228</v>
      </c>
      <c r="F61" s="135" t="s">
        <v>95</v>
      </c>
      <c r="G61" s="135" t="s">
        <v>94</v>
      </c>
      <c r="H61" s="143">
        <v>200</v>
      </c>
      <c r="I61" s="138">
        <v>100</v>
      </c>
      <c r="J61" s="138">
        <v>100</v>
      </c>
      <c r="K61" s="137" t="s">
        <v>207</v>
      </c>
      <c r="L61" s="135" t="s">
        <v>274</v>
      </c>
      <c r="M61" s="138">
        <v>2004</v>
      </c>
    </row>
    <row r="62" spans="1:13" ht="32" x14ac:dyDescent="0.2">
      <c r="A62" s="135" t="s">
        <v>258</v>
      </c>
      <c r="B62" s="135" t="s">
        <v>128</v>
      </c>
      <c r="C62" s="144" t="s">
        <v>279</v>
      </c>
      <c r="D62" s="138">
        <v>32</v>
      </c>
      <c r="E62" s="142" t="s">
        <v>277</v>
      </c>
      <c r="F62" s="135" t="s">
        <v>95</v>
      </c>
      <c r="G62" s="135" t="s">
        <v>93</v>
      </c>
      <c r="H62" s="143">
        <v>60</v>
      </c>
      <c r="I62" s="138">
        <v>30</v>
      </c>
      <c r="J62" s="138">
        <v>30</v>
      </c>
      <c r="K62" s="137" t="s">
        <v>358</v>
      </c>
      <c r="L62" s="135" t="s">
        <v>278</v>
      </c>
      <c r="M62" s="138">
        <v>1953</v>
      </c>
    </row>
    <row r="63" spans="1:13" ht="32" x14ac:dyDescent="0.2">
      <c r="A63" s="135" t="s">
        <v>258</v>
      </c>
      <c r="B63" s="135" t="s">
        <v>128</v>
      </c>
      <c r="C63" s="144" t="s">
        <v>280</v>
      </c>
      <c r="D63" s="138">
        <v>32</v>
      </c>
      <c r="E63" s="142" t="s">
        <v>277</v>
      </c>
      <c r="F63" s="135" t="s">
        <v>95</v>
      </c>
      <c r="G63" s="135" t="s">
        <v>94</v>
      </c>
      <c r="H63" s="143">
        <v>30</v>
      </c>
      <c r="I63" s="138">
        <v>0</v>
      </c>
      <c r="J63" s="138">
        <v>30</v>
      </c>
      <c r="K63" s="137" t="s">
        <v>358</v>
      </c>
      <c r="L63" s="135" t="s">
        <v>278</v>
      </c>
      <c r="M63" s="138">
        <v>2012</v>
      </c>
    </row>
    <row r="64" spans="1:13" ht="32" x14ac:dyDescent="0.2">
      <c r="A64" s="135" t="s">
        <v>258</v>
      </c>
      <c r="B64" s="135" t="s">
        <v>128</v>
      </c>
      <c r="C64" s="144" t="s">
        <v>281</v>
      </c>
      <c r="D64" s="138">
        <v>33</v>
      </c>
      <c r="E64" s="142" t="s">
        <v>277</v>
      </c>
      <c r="F64" s="135" t="s">
        <v>96</v>
      </c>
      <c r="G64" s="135" t="s">
        <v>93</v>
      </c>
      <c r="H64" s="143">
        <v>60</v>
      </c>
      <c r="I64" s="138">
        <v>30</v>
      </c>
      <c r="J64" s="138">
        <v>30</v>
      </c>
      <c r="K64" s="137" t="s">
        <v>210</v>
      </c>
      <c r="L64" s="135" t="s">
        <v>278</v>
      </c>
      <c r="M64" s="138">
        <v>1953</v>
      </c>
    </row>
    <row r="65" spans="1:13" ht="17" x14ac:dyDescent="0.2">
      <c r="A65" s="135" t="s">
        <v>258</v>
      </c>
      <c r="B65" s="135" t="s">
        <v>128</v>
      </c>
      <c r="C65" s="144" t="s">
        <v>283</v>
      </c>
      <c r="D65" s="138">
        <v>34</v>
      </c>
      <c r="E65" s="142" t="s">
        <v>10</v>
      </c>
      <c r="F65" s="135" t="s">
        <v>95</v>
      </c>
      <c r="G65" s="135" t="s">
        <v>93</v>
      </c>
      <c r="H65" s="143">
        <v>96</v>
      </c>
      <c r="I65" s="138">
        <v>48</v>
      </c>
      <c r="J65" s="138">
        <v>48</v>
      </c>
      <c r="K65" s="137" t="s">
        <v>358</v>
      </c>
      <c r="L65" s="135" t="s">
        <v>282</v>
      </c>
      <c r="M65" s="138">
        <v>1934</v>
      </c>
    </row>
    <row r="66" spans="1:13" ht="17" x14ac:dyDescent="0.2">
      <c r="A66" s="135" t="s">
        <v>258</v>
      </c>
      <c r="B66" s="135" t="s">
        <v>128</v>
      </c>
      <c r="C66" s="144" t="s">
        <v>284</v>
      </c>
      <c r="D66" s="138">
        <v>35</v>
      </c>
      <c r="E66" s="142" t="s">
        <v>19</v>
      </c>
      <c r="F66" s="135" t="s">
        <v>95</v>
      </c>
      <c r="G66" s="135" t="s">
        <v>93</v>
      </c>
      <c r="H66" s="143">
        <v>50</v>
      </c>
      <c r="I66" s="138">
        <v>25</v>
      </c>
      <c r="J66" s="138">
        <v>25</v>
      </c>
      <c r="K66" s="137" t="s">
        <v>204</v>
      </c>
      <c r="L66" s="135" t="s">
        <v>285</v>
      </c>
      <c r="M66" s="138">
        <v>2009</v>
      </c>
    </row>
    <row r="67" spans="1:13" ht="32" x14ac:dyDescent="0.2">
      <c r="A67" s="135" t="s">
        <v>339</v>
      </c>
      <c r="B67" s="135" t="s">
        <v>128</v>
      </c>
      <c r="C67" s="144" t="s">
        <v>398</v>
      </c>
      <c r="D67" s="138">
        <v>36</v>
      </c>
      <c r="E67" s="142" t="s">
        <v>3</v>
      </c>
      <c r="F67" s="135" t="s">
        <v>95</v>
      </c>
      <c r="G67" s="135" t="s">
        <v>93</v>
      </c>
      <c r="H67" s="143">
        <v>40</v>
      </c>
      <c r="I67" s="138">
        <v>40</v>
      </c>
      <c r="J67" s="138">
        <v>0</v>
      </c>
      <c r="K67" s="137" t="s">
        <v>201</v>
      </c>
      <c r="L67" s="136" t="s">
        <v>344</v>
      </c>
      <c r="M67" s="138">
        <v>2009</v>
      </c>
    </row>
    <row r="68" spans="1:13" ht="17" x14ac:dyDescent="0.2">
      <c r="A68" s="135" t="s">
        <v>258</v>
      </c>
      <c r="B68" s="135" t="s">
        <v>128</v>
      </c>
      <c r="C68" s="144" t="s">
        <v>286</v>
      </c>
      <c r="D68" s="138">
        <v>37</v>
      </c>
      <c r="E68" s="142" t="s">
        <v>20</v>
      </c>
      <c r="F68" s="135" t="s">
        <v>95</v>
      </c>
      <c r="G68" s="135" t="s">
        <v>93</v>
      </c>
      <c r="H68" s="143">
        <v>50</v>
      </c>
      <c r="I68" s="138">
        <v>25</v>
      </c>
      <c r="J68" s="138">
        <v>25</v>
      </c>
      <c r="K68" s="137" t="s">
        <v>204</v>
      </c>
      <c r="L68" s="135" t="s">
        <v>285</v>
      </c>
      <c r="M68" s="138">
        <v>2009</v>
      </c>
    </row>
    <row r="69" spans="1:13" ht="17" x14ac:dyDescent="0.2">
      <c r="A69" s="135" t="s">
        <v>258</v>
      </c>
      <c r="B69" s="135" t="s">
        <v>128</v>
      </c>
      <c r="C69" s="144" t="s">
        <v>287</v>
      </c>
      <c r="D69" s="138">
        <v>38</v>
      </c>
      <c r="E69" s="142" t="s">
        <v>21</v>
      </c>
      <c r="F69" s="135" t="s">
        <v>95</v>
      </c>
      <c r="G69" s="135" t="s">
        <v>93</v>
      </c>
      <c r="H69" s="143">
        <v>200</v>
      </c>
      <c r="I69" s="138">
        <v>100</v>
      </c>
      <c r="J69" s="138">
        <v>100</v>
      </c>
      <c r="K69" s="137" t="s">
        <v>204</v>
      </c>
      <c r="L69" s="135" t="s">
        <v>285</v>
      </c>
      <c r="M69" s="138">
        <v>1912</v>
      </c>
    </row>
    <row r="70" spans="1:13" ht="17" x14ac:dyDescent="0.2">
      <c r="A70" s="135" t="s">
        <v>339</v>
      </c>
      <c r="B70" s="135" t="s">
        <v>128</v>
      </c>
      <c r="C70" s="144" t="s">
        <v>399</v>
      </c>
      <c r="D70" s="138">
        <v>39</v>
      </c>
      <c r="E70" s="142" t="s">
        <v>4</v>
      </c>
      <c r="F70" s="135" t="s">
        <v>95</v>
      </c>
      <c r="G70" s="135" t="s">
        <v>93</v>
      </c>
      <c r="H70" s="143">
        <v>40</v>
      </c>
      <c r="I70" s="138">
        <v>40</v>
      </c>
      <c r="J70" s="138">
        <v>0</v>
      </c>
      <c r="K70" s="137" t="s">
        <v>204</v>
      </c>
      <c r="L70" s="136" t="s">
        <v>344</v>
      </c>
      <c r="M70" s="138">
        <v>2009</v>
      </c>
    </row>
    <row r="71" spans="1:13" ht="17" x14ac:dyDescent="0.2">
      <c r="A71" s="135" t="s">
        <v>258</v>
      </c>
      <c r="B71" s="135" t="s">
        <v>128</v>
      </c>
      <c r="C71" s="144" t="s">
        <v>363</v>
      </c>
      <c r="D71" s="138">
        <v>40</v>
      </c>
      <c r="E71" s="142" t="s">
        <v>362</v>
      </c>
      <c r="F71" s="135" t="s">
        <v>95</v>
      </c>
      <c r="G71" s="135" t="s">
        <v>146</v>
      </c>
      <c r="H71" s="143">
        <v>80</v>
      </c>
      <c r="I71" s="138">
        <v>40</v>
      </c>
      <c r="J71" s="138">
        <v>40</v>
      </c>
      <c r="K71" s="137" t="s">
        <v>204</v>
      </c>
      <c r="L71" s="135" t="s">
        <v>364</v>
      </c>
      <c r="M71" s="138">
        <v>2025</v>
      </c>
    </row>
    <row r="72" spans="1:13" ht="32" x14ac:dyDescent="0.2">
      <c r="A72" s="135" t="s">
        <v>258</v>
      </c>
      <c r="B72" s="135" t="s">
        <v>128</v>
      </c>
      <c r="C72" s="144" t="s">
        <v>288</v>
      </c>
      <c r="D72" s="138">
        <v>41</v>
      </c>
      <c r="E72" s="142" t="s">
        <v>217</v>
      </c>
      <c r="F72" s="135" t="s">
        <v>95</v>
      </c>
      <c r="G72" s="135" t="s">
        <v>93</v>
      </c>
      <c r="H72" s="143">
        <v>80</v>
      </c>
      <c r="I72" s="138">
        <v>40</v>
      </c>
      <c r="J72" s="138">
        <v>40</v>
      </c>
      <c r="K72" s="137" t="s">
        <v>204</v>
      </c>
      <c r="L72" s="135" t="s">
        <v>285</v>
      </c>
      <c r="M72" s="138">
        <v>1998</v>
      </c>
    </row>
    <row r="73" spans="1:13" ht="32" x14ac:dyDescent="0.2">
      <c r="A73" s="135" t="s">
        <v>258</v>
      </c>
      <c r="B73" s="135" t="s">
        <v>128</v>
      </c>
      <c r="C73" s="144" t="s">
        <v>289</v>
      </c>
      <c r="D73" s="138">
        <v>41</v>
      </c>
      <c r="E73" s="142" t="s">
        <v>217</v>
      </c>
      <c r="F73" s="135" t="s">
        <v>95</v>
      </c>
      <c r="G73" s="135" t="s">
        <v>94</v>
      </c>
      <c r="H73" s="143">
        <v>50</v>
      </c>
      <c r="I73" s="138">
        <v>25</v>
      </c>
      <c r="J73" s="138">
        <v>25</v>
      </c>
      <c r="K73" s="137" t="s">
        <v>204</v>
      </c>
      <c r="L73" s="135" t="s">
        <v>285</v>
      </c>
      <c r="M73" s="138">
        <v>2009</v>
      </c>
    </row>
    <row r="74" spans="1:13" ht="17" x14ac:dyDescent="0.2">
      <c r="A74" s="135" t="s">
        <v>258</v>
      </c>
      <c r="B74" s="135" t="s">
        <v>128</v>
      </c>
      <c r="C74" s="144" t="s">
        <v>290</v>
      </c>
      <c r="D74" s="138">
        <v>43</v>
      </c>
      <c r="E74" s="142" t="s">
        <v>22</v>
      </c>
      <c r="F74" s="135" t="s">
        <v>95</v>
      </c>
      <c r="G74" s="135" t="s">
        <v>93</v>
      </c>
      <c r="H74" s="143">
        <v>60</v>
      </c>
      <c r="I74" s="138">
        <v>30</v>
      </c>
      <c r="J74" s="138">
        <v>30</v>
      </c>
      <c r="K74" s="137" t="s">
        <v>204</v>
      </c>
      <c r="L74" s="135" t="s">
        <v>285</v>
      </c>
      <c r="M74" s="138">
        <v>1966</v>
      </c>
    </row>
    <row r="75" spans="1:13" ht="17" x14ac:dyDescent="0.2">
      <c r="A75" s="135" t="s">
        <v>258</v>
      </c>
      <c r="B75" s="135" t="s">
        <v>128</v>
      </c>
      <c r="C75" s="144" t="s">
        <v>291</v>
      </c>
      <c r="D75" s="138">
        <v>44</v>
      </c>
      <c r="E75" s="142" t="s">
        <v>23</v>
      </c>
      <c r="F75" s="135" t="s">
        <v>95</v>
      </c>
      <c r="G75" s="135" t="s">
        <v>93</v>
      </c>
      <c r="H75" s="143">
        <v>90</v>
      </c>
      <c r="I75" s="138">
        <v>45</v>
      </c>
      <c r="J75" s="138">
        <v>45</v>
      </c>
      <c r="K75" s="137" t="s">
        <v>204</v>
      </c>
      <c r="L75" s="135" t="s">
        <v>285</v>
      </c>
      <c r="M75" s="138">
        <v>2001</v>
      </c>
    </row>
    <row r="76" spans="1:13" ht="17" x14ac:dyDescent="0.2">
      <c r="A76" s="135" t="s">
        <v>258</v>
      </c>
      <c r="B76" s="135" t="s">
        <v>128</v>
      </c>
      <c r="C76" s="144" t="s">
        <v>292</v>
      </c>
      <c r="D76" s="138">
        <v>45</v>
      </c>
      <c r="E76" s="142" t="s">
        <v>24</v>
      </c>
      <c r="F76" s="135" t="s">
        <v>95</v>
      </c>
      <c r="G76" s="135" t="s">
        <v>94</v>
      </c>
      <c r="H76" s="143">
        <v>50</v>
      </c>
      <c r="I76" s="138">
        <v>25</v>
      </c>
      <c r="J76" s="138">
        <v>25</v>
      </c>
      <c r="K76" s="137" t="s">
        <v>204</v>
      </c>
      <c r="L76" s="135" t="s">
        <v>285</v>
      </c>
      <c r="M76" s="138">
        <v>2010</v>
      </c>
    </row>
    <row r="77" spans="1:13" ht="17" x14ac:dyDescent="0.2">
      <c r="A77" s="135" t="s">
        <v>258</v>
      </c>
      <c r="B77" s="135" t="s">
        <v>128</v>
      </c>
      <c r="C77" s="144" t="s">
        <v>293</v>
      </c>
      <c r="D77" s="138">
        <v>46</v>
      </c>
      <c r="E77" s="142" t="s">
        <v>25</v>
      </c>
      <c r="F77" s="135" t="s">
        <v>95</v>
      </c>
      <c r="G77" s="135" t="s">
        <v>93</v>
      </c>
      <c r="H77" s="143">
        <v>100</v>
      </c>
      <c r="I77" s="138">
        <v>50</v>
      </c>
      <c r="J77" s="138">
        <v>50</v>
      </c>
      <c r="K77" s="137" t="s">
        <v>204</v>
      </c>
      <c r="L77" s="135" t="s">
        <v>285</v>
      </c>
      <c r="M77" s="138">
        <v>1951</v>
      </c>
    </row>
    <row r="78" spans="1:13" ht="17" x14ac:dyDescent="0.2">
      <c r="A78" s="135" t="s">
        <v>339</v>
      </c>
      <c r="B78" s="135" t="s">
        <v>128</v>
      </c>
      <c r="C78" s="144" t="s">
        <v>400</v>
      </c>
      <c r="D78" s="138">
        <v>47</v>
      </c>
      <c r="E78" s="142" t="s">
        <v>5</v>
      </c>
      <c r="F78" s="135" t="s">
        <v>95</v>
      </c>
      <c r="G78" s="135" t="s">
        <v>93</v>
      </c>
      <c r="H78" s="143">
        <v>40</v>
      </c>
      <c r="I78" s="138">
        <v>40</v>
      </c>
      <c r="J78" s="138">
        <v>0</v>
      </c>
      <c r="K78" s="137" t="s">
        <v>201</v>
      </c>
      <c r="L78" s="136" t="s">
        <v>344</v>
      </c>
      <c r="M78" s="138">
        <v>2009</v>
      </c>
    </row>
    <row r="79" spans="1:13" ht="17" x14ac:dyDescent="0.2">
      <c r="A79" s="135" t="s">
        <v>258</v>
      </c>
      <c r="B79" s="135" t="s">
        <v>128</v>
      </c>
      <c r="C79" s="144" t="s">
        <v>294</v>
      </c>
      <c r="D79" s="138">
        <v>48</v>
      </c>
      <c r="E79" s="142" t="s">
        <v>218</v>
      </c>
      <c r="F79" s="135" t="s">
        <v>95</v>
      </c>
      <c r="G79" s="135" t="s">
        <v>93</v>
      </c>
      <c r="H79" s="143">
        <v>80</v>
      </c>
      <c r="I79" s="138">
        <v>40</v>
      </c>
      <c r="J79" s="138">
        <v>40</v>
      </c>
      <c r="K79" s="137" t="s">
        <v>204</v>
      </c>
      <c r="L79" s="135" t="s">
        <v>285</v>
      </c>
      <c r="M79" s="138">
        <v>1951</v>
      </c>
    </row>
    <row r="80" spans="1:13" ht="17" x14ac:dyDescent="0.2">
      <c r="A80" s="135" t="s">
        <v>258</v>
      </c>
      <c r="B80" s="135" t="s">
        <v>128</v>
      </c>
      <c r="C80" s="144" t="s">
        <v>295</v>
      </c>
      <c r="D80" s="138">
        <v>48</v>
      </c>
      <c r="E80" s="142" t="s">
        <v>218</v>
      </c>
      <c r="F80" s="135" t="s">
        <v>95</v>
      </c>
      <c r="G80" s="135" t="s">
        <v>94</v>
      </c>
      <c r="H80" s="143">
        <v>80</v>
      </c>
      <c r="I80" s="138">
        <v>40</v>
      </c>
      <c r="J80" s="138">
        <v>40</v>
      </c>
      <c r="K80" s="137" t="s">
        <v>204</v>
      </c>
      <c r="L80" s="135" t="s">
        <v>285</v>
      </c>
      <c r="M80" s="138">
        <v>2001</v>
      </c>
    </row>
    <row r="81" spans="1:13" ht="17" x14ac:dyDescent="0.2">
      <c r="A81" s="135" t="s">
        <v>258</v>
      </c>
      <c r="B81" s="135" t="s">
        <v>128</v>
      </c>
      <c r="C81" s="144" t="s">
        <v>296</v>
      </c>
      <c r="D81" s="138">
        <v>50</v>
      </c>
      <c r="E81" s="142" t="s">
        <v>27</v>
      </c>
      <c r="F81" s="135" t="s">
        <v>95</v>
      </c>
      <c r="G81" s="135" t="s">
        <v>93</v>
      </c>
      <c r="H81" s="143">
        <v>60</v>
      </c>
      <c r="I81" s="138">
        <v>30</v>
      </c>
      <c r="J81" s="138">
        <v>30</v>
      </c>
      <c r="K81" s="137" t="s">
        <v>204</v>
      </c>
      <c r="L81" s="135" t="s">
        <v>285</v>
      </c>
      <c r="M81" s="138">
        <v>1942</v>
      </c>
    </row>
    <row r="82" spans="1:13" ht="17" x14ac:dyDescent="0.2">
      <c r="A82" s="135" t="s">
        <v>258</v>
      </c>
      <c r="B82" s="135" t="s">
        <v>128</v>
      </c>
      <c r="C82" s="144" t="s">
        <v>350</v>
      </c>
      <c r="D82" s="138">
        <v>51</v>
      </c>
      <c r="E82" s="142" t="s">
        <v>31</v>
      </c>
      <c r="F82" s="135" t="s">
        <v>95</v>
      </c>
      <c r="G82" s="135" t="s">
        <v>340</v>
      </c>
      <c r="H82" s="143">
        <v>45</v>
      </c>
      <c r="I82" s="138">
        <v>45</v>
      </c>
      <c r="J82" s="138">
        <v>0</v>
      </c>
      <c r="K82" s="137" t="s">
        <v>206</v>
      </c>
      <c r="L82" s="135" t="s">
        <v>318</v>
      </c>
      <c r="M82" s="138">
        <v>1968</v>
      </c>
    </row>
    <row r="83" spans="1:13" ht="17" x14ac:dyDescent="0.2">
      <c r="A83" s="135" t="s">
        <v>258</v>
      </c>
      <c r="B83" s="135" t="s">
        <v>128</v>
      </c>
      <c r="C83" s="144" t="s">
        <v>297</v>
      </c>
      <c r="D83" s="138">
        <v>52</v>
      </c>
      <c r="E83" s="142" t="s">
        <v>216</v>
      </c>
      <c r="F83" s="135" t="s">
        <v>95</v>
      </c>
      <c r="G83" s="135" t="s">
        <v>93</v>
      </c>
      <c r="H83" s="143">
        <v>132</v>
      </c>
      <c r="I83" s="138">
        <v>66</v>
      </c>
      <c r="J83" s="138">
        <v>66</v>
      </c>
      <c r="K83" s="137" t="s">
        <v>358</v>
      </c>
      <c r="L83" s="135" t="s">
        <v>299</v>
      </c>
      <c r="M83" s="138">
        <v>1916</v>
      </c>
    </row>
    <row r="84" spans="1:13" ht="17" x14ac:dyDescent="0.2">
      <c r="A84" s="135" t="s">
        <v>258</v>
      </c>
      <c r="B84" s="135" t="s">
        <v>128</v>
      </c>
      <c r="C84" s="144" t="s">
        <v>298</v>
      </c>
      <c r="D84" s="138">
        <v>52</v>
      </c>
      <c r="E84" s="142" t="s">
        <v>216</v>
      </c>
      <c r="F84" s="135" t="s">
        <v>95</v>
      </c>
      <c r="G84" s="135" t="s">
        <v>94</v>
      </c>
      <c r="H84" s="143">
        <v>80</v>
      </c>
      <c r="I84" s="138">
        <v>40</v>
      </c>
      <c r="J84" s="138">
        <v>40</v>
      </c>
      <c r="K84" s="137" t="s">
        <v>358</v>
      </c>
      <c r="L84" s="135" t="s">
        <v>299</v>
      </c>
      <c r="M84" s="138">
        <v>2010</v>
      </c>
    </row>
    <row r="85" spans="1:13" ht="17" x14ac:dyDescent="0.2">
      <c r="A85" s="135" t="s">
        <v>258</v>
      </c>
      <c r="B85" s="135" t="s">
        <v>128</v>
      </c>
      <c r="C85" s="144" t="s">
        <v>301</v>
      </c>
      <c r="D85" s="138">
        <v>54</v>
      </c>
      <c r="E85" s="142" t="s">
        <v>300</v>
      </c>
      <c r="F85" s="135" t="s">
        <v>95</v>
      </c>
      <c r="G85" s="135" t="s">
        <v>94</v>
      </c>
      <c r="H85" s="143">
        <v>40</v>
      </c>
      <c r="I85" s="138">
        <v>40</v>
      </c>
      <c r="J85" s="138">
        <v>0</v>
      </c>
      <c r="K85" s="137" t="s">
        <v>209</v>
      </c>
      <c r="L85" s="135" t="s">
        <v>302</v>
      </c>
      <c r="M85" s="138">
        <v>2010</v>
      </c>
    </row>
    <row r="86" spans="1:13" ht="17" x14ac:dyDescent="0.2">
      <c r="A86" s="135" t="s">
        <v>258</v>
      </c>
      <c r="B86" s="135" t="s">
        <v>128</v>
      </c>
      <c r="C86" s="144" t="s">
        <v>367</v>
      </c>
      <c r="D86" s="138">
        <v>56</v>
      </c>
      <c r="E86" s="142" t="s">
        <v>365</v>
      </c>
      <c r="F86" s="135" t="s">
        <v>96</v>
      </c>
      <c r="G86" s="135" t="s">
        <v>94</v>
      </c>
      <c r="H86" s="143">
        <v>40</v>
      </c>
      <c r="I86" s="138">
        <v>40</v>
      </c>
      <c r="J86" s="138">
        <v>0</v>
      </c>
      <c r="K86" s="137" t="s">
        <v>210</v>
      </c>
      <c r="L86" s="135" t="s">
        <v>318</v>
      </c>
      <c r="M86" s="138">
        <v>1994</v>
      </c>
    </row>
    <row r="87" spans="1:13" ht="32" x14ac:dyDescent="0.2">
      <c r="A87" s="135" t="s">
        <v>258</v>
      </c>
      <c r="B87" s="135" t="s">
        <v>128</v>
      </c>
      <c r="C87" s="144" t="s">
        <v>303</v>
      </c>
      <c r="D87" s="138">
        <v>57</v>
      </c>
      <c r="E87" s="142" t="s">
        <v>11</v>
      </c>
      <c r="F87" s="135" t="s">
        <v>95</v>
      </c>
      <c r="G87" s="135" t="s">
        <v>93</v>
      </c>
      <c r="H87" s="143">
        <v>75</v>
      </c>
      <c r="I87" s="138">
        <v>37</v>
      </c>
      <c r="J87" s="138">
        <v>38</v>
      </c>
      <c r="K87" s="137" t="s">
        <v>358</v>
      </c>
      <c r="L87" s="135" t="s">
        <v>278</v>
      </c>
      <c r="M87" s="138">
        <v>1979</v>
      </c>
    </row>
    <row r="88" spans="1:13" ht="17" x14ac:dyDescent="0.2">
      <c r="A88" s="135" t="s">
        <v>258</v>
      </c>
      <c r="B88" s="135" t="s">
        <v>128</v>
      </c>
      <c r="C88" s="144" t="s">
        <v>304</v>
      </c>
      <c r="D88" s="138">
        <v>58</v>
      </c>
      <c r="E88" s="142" t="s">
        <v>12</v>
      </c>
      <c r="F88" s="135" t="s">
        <v>95</v>
      </c>
      <c r="G88" s="135" t="s">
        <v>93</v>
      </c>
      <c r="H88" s="143">
        <v>50</v>
      </c>
      <c r="I88" s="138">
        <v>25</v>
      </c>
      <c r="J88" s="138">
        <v>25</v>
      </c>
      <c r="K88" s="137" t="s">
        <v>358</v>
      </c>
      <c r="L88" s="135" t="s">
        <v>305</v>
      </c>
      <c r="M88" s="138">
        <v>2000</v>
      </c>
    </row>
    <row r="89" spans="1:13" ht="17" x14ac:dyDescent="0.2">
      <c r="A89" s="135" t="s">
        <v>258</v>
      </c>
      <c r="B89" s="135" t="s">
        <v>128</v>
      </c>
      <c r="C89" s="144" t="s">
        <v>352</v>
      </c>
      <c r="D89" s="138">
        <v>61</v>
      </c>
      <c r="E89" s="142" t="s">
        <v>351</v>
      </c>
      <c r="F89" s="135" t="s">
        <v>96</v>
      </c>
      <c r="G89" s="135" t="s">
        <v>94</v>
      </c>
      <c r="H89" s="143">
        <v>80</v>
      </c>
      <c r="I89" s="138">
        <v>0</v>
      </c>
      <c r="J89" s="138">
        <v>80</v>
      </c>
      <c r="K89" s="137" t="s">
        <v>210</v>
      </c>
      <c r="L89" s="135" t="s">
        <v>306</v>
      </c>
      <c r="M89" s="138">
        <v>1990</v>
      </c>
    </row>
    <row r="90" spans="1:13" ht="17" x14ac:dyDescent="0.2">
      <c r="A90" s="135" t="s">
        <v>258</v>
      </c>
      <c r="B90" s="135" t="s">
        <v>128</v>
      </c>
      <c r="C90" s="144" t="s">
        <v>307</v>
      </c>
      <c r="D90" s="138">
        <v>62</v>
      </c>
      <c r="E90" s="142" t="s">
        <v>32</v>
      </c>
      <c r="F90" s="135" t="s">
        <v>95</v>
      </c>
      <c r="G90" s="135" t="s">
        <v>93</v>
      </c>
      <c r="H90" s="143">
        <v>35</v>
      </c>
      <c r="I90" s="138">
        <v>35</v>
      </c>
      <c r="J90" s="138">
        <v>0</v>
      </c>
      <c r="K90" s="137" t="s">
        <v>206</v>
      </c>
      <c r="L90" s="135" t="s">
        <v>306</v>
      </c>
      <c r="M90" s="138">
        <v>1973</v>
      </c>
    </row>
    <row r="91" spans="1:13" ht="17" x14ac:dyDescent="0.2">
      <c r="A91" s="135" t="s">
        <v>258</v>
      </c>
      <c r="B91" s="135" t="s">
        <v>128</v>
      </c>
      <c r="C91" s="144" t="s">
        <v>386</v>
      </c>
      <c r="D91" s="138">
        <v>63</v>
      </c>
      <c r="E91" s="142" t="s">
        <v>13</v>
      </c>
      <c r="F91" s="135" t="s">
        <v>95</v>
      </c>
      <c r="G91" s="135" t="s">
        <v>94</v>
      </c>
      <c r="H91" s="143">
        <v>100</v>
      </c>
      <c r="I91" s="138">
        <v>50</v>
      </c>
      <c r="J91" s="138">
        <v>50</v>
      </c>
      <c r="K91" s="137" t="s">
        <v>358</v>
      </c>
      <c r="L91" s="135" t="s">
        <v>282</v>
      </c>
      <c r="M91" s="138">
        <v>2009</v>
      </c>
    </row>
    <row r="92" spans="1:13" ht="17" x14ac:dyDescent="0.2">
      <c r="A92" s="135" t="s">
        <v>258</v>
      </c>
      <c r="B92" s="135" t="s">
        <v>128</v>
      </c>
      <c r="C92" s="144" t="s">
        <v>387</v>
      </c>
      <c r="D92" s="138">
        <v>64</v>
      </c>
      <c r="E92" s="142" t="s">
        <v>46</v>
      </c>
      <c r="F92" s="135" t="s">
        <v>95</v>
      </c>
      <c r="G92" s="135" t="s">
        <v>94</v>
      </c>
      <c r="H92" s="143">
        <v>80</v>
      </c>
      <c r="I92" s="138">
        <v>40</v>
      </c>
      <c r="J92" s="138">
        <v>40</v>
      </c>
      <c r="K92" s="137" t="s">
        <v>207</v>
      </c>
      <c r="L92" s="135" t="s">
        <v>302</v>
      </c>
      <c r="M92" s="138">
        <v>2009</v>
      </c>
    </row>
    <row r="93" spans="1:13" ht="17" x14ac:dyDescent="0.2">
      <c r="A93" s="135" t="s">
        <v>258</v>
      </c>
      <c r="B93" s="135" t="s">
        <v>128</v>
      </c>
      <c r="C93" s="144" t="s">
        <v>370</v>
      </c>
      <c r="D93" s="138">
        <v>66</v>
      </c>
      <c r="E93" s="142" t="s">
        <v>368</v>
      </c>
      <c r="F93" s="135" t="s">
        <v>96</v>
      </c>
      <c r="G93" s="135" t="s">
        <v>94</v>
      </c>
      <c r="H93" s="143">
        <v>44</v>
      </c>
      <c r="I93" s="138">
        <v>0</v>
      </c>
      <c r="J93" s="138">
        <v>44</v>
      </c>
      <c r="K93" s="137" t="s">
        <v>210</v>
      </c>
      <c r="L93" s="135" t="s">
        <v>302</v>
      </c>
      <c r="M93" s="138">
        <v>1992</v>
      </c>
    </row>
    <row r="94" spans="1:13" ht="17" x14ac:dyDescent="0.2">
      <c r="A94" s="135" t="s">
        <v>258</v>
      </c>
      <c r="B94" s="135" t="s">
        <v>128</v>
      </c>
      <c r="C94" s="144" t="s">
        <v>355</v>
      </c>
      <c r="D94" s="138">
        <v>67</v>
      </c>
      <c r="E94" s="142" t="s">
        <v>354</v>
      </c>
      <c r="F94" s="135" t="s">
        <v>95</v>
      </c>
      <c r="G94" s="135" t="s">
        <v>340</v>
      </c>
      <c r="H94" s="143">
        <v>20</v>
      </c>
      <c r="I94" s="138">
        <v>0</v>
      </c>
      <c r="J94" s="138">
        <v>20</v>
      </c>
      <c r="K94" s="137" t="s">
        <v>403</v>
      </c>
      <c r="L94" s="135" t="s">
        <v>302</v>
      </c>
      <c r="M94" s="138">
        <v>1962</v>
      </c>
    </row>
    <row r="95" spans="1:13" ht="15" customHeight="1" x14ac:dyDescent="0.2">
      <c r="A95" s="135" t="s">
        <v>258</v>
      </c>
      <c r="B95" s="135" t="s">
        <v>128</v>
      </c>
      <c r="C95" s="144" t="s">
        <v>356</v>
      </c>
      <c r="D95" s="138">
        <v>67</v>
      </c>
      <c r="E95" s="142" t="s">
        <v>354</v>
      </c>
      <c r="F95" s="135" t="s">
        <v>95</v>
      </c>
      <c r="G95" s="135" t="s">
        <v>94</v>
      </c>
      <c r="H95" s="143">
        <v>40</v>
      </c>
      <c r="I95" s="138">
        <v>40</v>
      </c>
      <c r="J95" s="138">
        <v>0</v>
      </c>
      <c r="K95" s="137" t="s">
        <v>403</v>
      </c>
      <c r="L95" s="135" t="s">
        <v>302</v>
      </c>
      <c r="M95" s="138">
        <v>2010</v>
      </c>
    </row>
    <row r="96" spans="1:13" ht="17" x14ac:dyDescent="0.2">
      <c r="A96" s="135" t="s">
        <v>258</v>
      </c>
      <c r="B96" s="135" t="s">
        <v>128</v>
      </c>
      <c r="C96" s="144" t="s">
        <v>311</v>
      </c>
      <c r="D96" s="138">
        <v>68</v>
      </c>
      <c r="E96" s="142" t="s">
        <v>308</v>
      </c>
      <c r="F96" s="135" t="s">
        <v>95</v>
      </c>
      <c r="G96" s="135" t="s">
        <v>93</v>
      </c>
      <c r="H96" s="143">
        <v>60</v>
      </c>
      <c r="I96" s="138">
        <v>30</v>
      </c>
      <c r="J96" s="138">
        <v>30</v>
      </c>
      <c r="K96" s="137" t="s">
        <v>209</v>
      </c>
      <c r="L96" s="135" t="s">
        <v>310</v>
      </c>
      <c r="M96" s="138">
        <v>1943</v>
      </c>
    </row>
    <row r="97" spans="1:13" ht="17" x14ac:dyDescent="0.2">
      <c r="A97" s="135" t="s">
        <v>258</v>
      </c>
      <c r="B97" s="135" t="s">
        <v>128</v>
      </c>
      <c r="C97" s="144" t="s">
        <v>313</v>
      </c>
      <c r="D97" s="138">
        <v>68</v>
      </c>
      <c r="E97" s="142" t="s">
        <v>308</v>
      </c>
      <c r="F97" s="135" t="s">
        <v>95</v>
      </c>
      <c r="G97" s="135" t="s">
        <v>94</v>
      </c>
      <c r="H97" s="143">
        <v>70</v>
      </c>
      <c r="I97" s="138">
        <v>40</v>
      </c>
      <c r="J97" s="138">
        <v>30</v>
      </c>
      <c r="K97" s="137" t="s">
        <v>209</v>
      </c>
      <c r="L97" s="135" t="s">
        <v>310</v>
      </c>
      <c r="M97" s="138">
        <v>1998</v>
      </c>
    </row>
    <row r="98" spans="1:13" ht="17" x14ac:dyDescent="0.2">
      <c r="A98" s="135" t="s">
        <v>258</v>
      </c>
      <c r="B98" s="135" t="s">
        <v>128</v>
      </c>
      <c r="C98" s="144" t="s">
        <v>312</v>
      </c>
      <c r="D98" s="138">
        <v>69</v>
      </c>
      <c r="E98" s="142" t="s">
        <v>308</v>
      </c>
      <c r="F98" s="135" t="s">
        <v>96</v>
      </c>
      <c r="G98" s="135" t="s">
        <v>93</v>
      </c>
      <c r="H98" s="143">
        <v>100</v>
      </c>
      <c r="I98" s="138">
        <v>50</v>
      </c>
      <c r="J98" s="138">
        <v>50</v>
      </c>
      <c r="K98" s="137" t="s">
        <v>210</v>
      </c>
      <c r="L98" s="135" t="s">
        <v>310</v>
      </c>
      <c r="M98" s="138">
        <v>1943</v>
      </c>
    </row>
    <row r="99" spans="1:13" ht="17" x14ac:dyDescent="0.2">
      <c r="A99" s="135" t="s">
        <v>258</v>
      </c>
      <c r="B99" s="135" t="s">
        <v>128</v>
      </c>
      <c r="C99" s="144" t="s">
        <v>314</v>
      </c>
      <c r="D99" s="138">
        <v>69</v>
      </c>
      <c r="E99" s="142" t="s">
        <v>308</v>
      </c>
      <c r="F99" s="135" t="s">
        <v>96</v>
      </c>
      <c r="G99" s="135" t="s">
        <v>94</v>
      </c>
      <c r="H99" s="143">
        <v>160</v>
      </c>
      <c r="I99" s="138">
        <v>90</v>
      </c>
      <c r="J99" s="138">
        <v>70</v>
      </c>
      <c r="K99" s="137" t="s">
        <v>210</v>
      </c>
      <c r="L99" s="135" t="s">
        <v>310</v>
      </c>
      <c r="M99" s="138">
        <v>1998</v>
      </c>
    </row>
    <row r="100" spans="1:13" ht="17" x14ac:dyDescent="0.2">
      <c r="A100" s="135" t="s">
        <v>258</v>
      </c>
      <c r="B100" s="135" t="s">
        <v>128</v>
      </c>
      <c r="C100" s="144" t="s">
        <v>317</v>
      </c>
      <c r="D100" s="138">
        <v>73</v>
      </c>
      <c r="E100" s="142" t="s">
        <v>316</v>
      </c>
      <c r="F100" s="135" t="s">
        <v>96</v>
      </c>
      <c r="G100" s="135" t="s">
        <v>94</v>
      </c>
      <c r="H100" s="143">
        <v>40</v>
      </c>
      <c r="I100" s="138">
        <v>40</v>
      </c>
      <c r="J100" s="138">
        <v>0</v>
      </c>
      <c r="K100" s="137" t="s">
        <v>210</v>
      </c>
      <c r="L100" s="135" t="s">
        <v>318</v>
      </c>
      <c r="M100" s="138">
        <v>1994</v>
      </c>
    </row>
    <row r="101" spans="1:13" ht="17" x14ac:dyDescent="0.2">
      <c r="A101" s="135" t="s">
        <v>258</v>
      </c>
      <c r="B101" s="135" t="s">
        <v>128</v>
      </c>
      <c r="C101" s="144" t="s">
        <v>371</v>
      </c>
      <c r="D101" s="138">
        <v>75</v>
      </c>
      <c r="E101" s="142" t="s">
        <v>33</v>
      </c>
      <c r="F101" s="135" t="s">
        <v>95</v>
      </c>
      <c r="G101" s="135" t="s">
        <v>146</v>
      </c>
      <c r="H101" s="143">
        <v>20</v>
      </c>
      <c r="I101" s="138">
        <v>20</v>
      </c>
      <c r="J101" s="138">
        <v>0</v>
      </c>
      <c r="K101" s="137" t="s">
        <v>206</v>
      </c>
      <c r="L101" s="135" t="s">
        <v>318</v>
      </c>
      <c r="M101" s="138">
        <v>1999</v>
      </c>
    </row>
    <row r="102" spans="1:13" ht="17" x14ac:dyDescent="0.2">
      <c r="A102" s="135" t="s">
        <v>258</v>
      </c>
      <c r="B102" s="135" t="s">
        <v>128</v>
      </c>
      <c r="C102" s="144" t="s">
        <v>373</v>
      </c>
      <c r="D102" s="138">
        <v>76</v>
      </c>
      <c r="E102" s="142" t="s">
        <v>14</v>
      </c>
      <c r="F102" s="135" t="s">
        <v>95</v>
      </c>
      <c r="G102" s="135" t="s">
        <v>372</v>
      </c>
      <c r="H102" s="143">
        <v>320</v>
      </c>
      <c r="I102" s="138">
        <v>160</v>
      </c>
      <c r="J102" s="138">
        <v>160</v>
      </c>
      <c r="K102" s="137" t="s">
        <v>358</v>
      </c>
      <c r="L102" s="135" t="s">
        <v>305</v>
      </c>
      <c r="M102" s="138">
        <v>1912</v>
      </c>
    </row>
    <row r="103" spans="1:13" ht="17" x14ac:dyDescent="0.2">
      <c r="A103" s="135" t="s">
        <v>258</v>
      </c>
      <c r="B103" s="135" t="s">
        <v>128</v>
      </c>
      <c r="C103" s="144" t="s">
        <v>319</v>
      </c>
      <c r="D103" s="138">
        <v>77</v>
      </c>
      <c r="E103" s="142" t="s">
        <v>6</v>
      </c>
      <c r="F103" s="135" t="s">
        <v>95</v>
      </c>
      <c r="G103" s="135" t="s">
        <v>93</v>
      </c>
      <c r="H103" s="143">
        <v>120</v>
      </c>
      <c r="I103" s="138">
        <v>60</v>
      </c>
      <c r="J103" s="138">
        <v>60</v>
      </c>
      <c r="K103" s="137" t="s">
        <v>201</v>
      </c>
      <c r="L103" s="135" t="s">
        <v>257</v>
      </c>
      <c r="M103" s="138">
        <v>1932</v>
      </c>
    </row>
    <row r="104" spans="1:13" ht="17" x14ac:dyDescent="0.2">
      <c r="A104" s="135" t="s">
        <v>258</v>
      </c>
      <c r="B104" s="135" t="s">
        <v>128</v>
      </c>
      <c r="C104" s="144" t="s">
        <v>357</v>
      </c>
      <c r="D104" s="138">
        <v>78</v>
      </c>
      <c r="E104" s="142" t="s">
        <v>47</v>
      </c>
      <c r="F104" s="135" t="s">
        <v>95</v>
      </c>
      <c r="G104" s="135" t="s">
        <v>340</v>
      </c>
      <c r="H104" s="143">
        <v>40</v>
      </c>
      <c r="I104" s="138">
        <v>0</v>
      </c>
      <c r="J104" s="138">
        <v>40</v>
      </c>
      <c r="K104" s="137" t="s">
        <v>403</v>
      </c>
      <c r="L104" s="135" t="s">
        <v>263</v>
      </c>
      <c r="M104" s="138">
        <v>2010</v>
      </c>
    </row>
    <row r="105" spans="1:13" ht="17" x14ac:dyDescent="0.2">
      <c r="A105" s="135" t="s">
        <v>258</v>
      </c>
      <c r="B105" s="135" t="s">
        <v>128</v>
      </c>
      <c r="C105" s="144" t="s">
        <v>325</v>
      </c>
      <c r="D105" s="138">
        <v>81</v>
      </c>
      <c r="E105" s="142" t="s">
        <v>15</v>
      </c>
      <c r="F105" s="135" t="s">
        <v>95</v>
      </c>
      <c r="G105" s="135" t="s">
        <v>93</v>
      </c>
      <c r="H105" s="143">
        <v>72</v>
      </c>
      <c r="I105" s="138">
        <v>36</v>
      </c>
      <c r="J105" s="138">
        <v>36</v>
      </c>
      <c r="K105" s="137" t="s">
        <v>358</v>
      </c>
      <c r="L105" s="135" t="s">
        <v>282</v>
      </c>
      <c r="M105" s="138">
        <v>2004</v>
      </c>
    </row>
    <row r="106" spans="1:13" ht="17" x14ac:dyDescent="0.2">
      <c r="A106" s="135" t="s">
        <v>258</v>
      </c>
      <c r="B106" s="135" t="s">
        <v>128</v>
      </c>
      <c r="C106" s="144" t="s">
        <v>326</v>
      </c>
      <c r="D106" s="138">
        <v>82</v>
      </c>
      <c r="E106" s="142" t="s">
        <v>16</v>
      </c>
      <c r="F106" s="135" t="s">
        <v>95</v>
      </c>
      <c r="G106" s="135" t="s">
        <v>93</v>
      </c>
      <c r="H106" s="143">
        <v>144</v>
      </c>
      <c r="I106" s="138">
        <v>72</v>
      </c>
      <c r="J106" s="138">
        <v>72</v>
      </c>
      <c r="K106" s="137" t="s">
        <v>358</v>
      </c>
      <c r="L106" s="135" t="s">
        <v>327</v>
      </c>
      <c r="M106" s="138">
        <v>1907</v>
      </c>
    </row>
    <row r="107" spans="1:13" ht="17" x14ac:dyDescent="0.2">
      <c r="A107" s="135" t="s">
        <v>258</v>
      </c>
      <c r="B107" s="135" t="s">
        <v>128</v>
      </c>
      <c r="C107" s="144" t="s">
        <v>329</v>
      </c>
      <c r="D107" s="138">
        <v>83</v>
      </c>
      <c r="E107" s="142" t="s">
        <v>240</v>
      </c>
      <c r="F107" s="135" t="s">
        <v>96</v>
      </c>
      <c r="G107" s="135" t="s">
        <v>93</v>
      </c>
      <c r="H107" s="143">
        <v>66</v>
      </c>
      <c r="I107" s="138">
        <v>0</v>
      </c>
      <c r="J107" s="138">
        <v>66</v>
      </c>
      <c r="K107" s="137" t="s">
        <v>210</v>
      </c>
      <c r="L107" s="135" t="s">
        <v>330</v>
      </c>
      <c r="M107" s="138">
        <v>1943</v>
      </c>
    </row>
    <row r="108" spans="1:13" ht="17" x14ac:dyDescent="0.2">
      <c r="A108" s="135" t="s">
        <v>258</v>
      </c>
      <c r="B108" s="135" t="s">
        <v>128</v>
      </c>
      <c r="C108" s="144" t="s">
        <v>328</v>
      </c>
      <c r="D108" s="138">
        <v>83</v>
      </c>
      <c r="E108" s="142" t="s">
        <v>240</v>
      </c>
      <c r="F108" s="135" t="s">
        <v>96</v>
      </c>
      <c r="G108" s="135" t="s">
        <v>94</v>
      </c>
      <c r="H108" s="143">
        <v>66</v>
      </c>
      <c r="I108" s="138">
        <v>66</v>
      </c>
      <c r="J108" s="138">
        <v>0</v>
      </c>
      <c r="K108" s="137" t="s">
        <v>210</v>
      </c>
      <c r="L108" s="135" t="s">
        <v>330</v>
      </c>
      <c r="M108" s="138">
        <v>1971</v>
      </c>
    </row>
    <row r="109" spans="1:13" ht="17" x14ac:dyDescent="0.2">
      <c r="A109" s="135" t="s">
        <v>258</v>
      </c>
      <c r="B109" s="135" t="s">
        <v>128</v>
      </c>
      <c r="C109" s="144" t="s">
        <v>331</v>
      </c>
      <c r="D109" s="138">
        <v>84</v>
      </c>
      <c r="E109" s="142" t="s">
        <v>53</v>
      </c>
      <c r="F109" s="135" t="s">
        <v>95</v>
      </c>
      <c r="G109" s="135" t="s">
        <v>93</v>
      </c>
      <c r="H109" s="143">
        <v>132</v>
      </c>
      <c r="I109" s="138">
        <v>66</v>
      </c>
      <c r="J109" s="138">
        <v>66</v>
      </c>
      <c r="K109" s="137" t="s">
        <v>403</v>
      </c>
      <c r="L109" s="135" t="s">
        <v>302</v>
      </c>
      <c r="M109" s="138">
        <v>1963</v>
      </c>
    </row>
    <row r="110" spans="1:13" ht="17" x14ac:dyDescent="0.2">
      <c r="A110" s="135" t="s">
        <v>258</v>
      </c>
      <c r="B110" s="135" t="s">
        <v>128</v>
      </c>
      <c r="C110" s="144" t="s">
        <v>332</v>
      </c>
      <c r="D110" s="138">
        <v>85</v>
      </c>
      <c r="E110" s="142" t="s">
        <v>112</v>
      </c>
      <c r="F110" s="135" t="s">
        <v>95</v>
      </c>
      <c r="G110" s="135" t="s">
        <v>93</v>
      </c>
      <c r="H110" s="143">
        <v>40</v>
      </c>
      <c r="I110" s="138">
        <v>40</v>
      </c>
      <c r="J110" s="138">
        <v>0</v>
      </c>
      <c r="K110" s="137" t="s">
        <v>207</v>
      </c>
      <c r="L110" s="135" t="s">
        <v>302</v>
      </c>
      <c r="M110" s="138">
        <v>1962</v>
      </c>
    </row>
    <row r="111" spans="1:13" ht="17" x14ac:dyDescent="0.2">
      <c r="A111" s="135" t="s">
        <v>258</v>
      </c>
      <c r="B111" s="135" t="s">
        <v>128</v>
      </c>
      <c r="C111" s="144" t="s">
        <v>334</v>
      </c>
      <c r="D111" s="138">
        <v>87</v>
      </c>
      <c r="E111" s="142" t="s">
        <v>333</v>
      </c>
      <c r="F111" s="135" t="s">
        <v>96</v>
      </c>
      <c r="G111" s="135" t="s">
        <v>94</v>
      </c>
      <c r="H111" s="143">
        <v>40</v>
      </c>
      <c r="I111" s="138">
        <v>0</v>
      </c>
      <c r="J111" s="138">
        <v>40</v>
      </c>
      <c r="K111" s="137" t="s">
        <v>210</v>
      </c>
      <c r="L111" s="135" t="s">
        <v>318</v>
      </c>
      <c r="M111" s="138">
        <v>1994</v>
      </c>
    </row>
    <row r="112" spans="1:13" ht="17" x14ac:dyDescent="0.2">
      <c r="A112" s="135" t="s">
        <v>258</v>
      </c>
      <c r="B112" s="135" t="s">
        <v>128</v>
      </c>
      <c r="C112" s="144" t="s">
        <v>335</v>
      </c>
      <c r="D112" s="138">
        <v>88</v>
      </c>
      <c r="E112" s="142" t="s">
        <v>34</v>
      </c>
      <c r="F112" s="135" t="s">
        <v>95</v>
      </c>
      <c r="G112" s="135" t="s">
        <v>94</v>
      </c>
      <c r="H112" s="143">
        <v>40</v>
      </c>
      <c r="I112" s="138">
        <v>40</v>
      </c>
      <c r="J112" s="138">
        <v>0</v>
      </c>
      <c r="K112" s="137" t="s">
        <v>206</v>
      </c>
      <c r="L112" s="135" t="s">
        <v>318</v>
      </c>
      <c r="M112" s="138">
        <v>2010</v>
      </c>
    </row>
    <row r="113" spans="1:13" ht="32" x14ac:dyDescent="0.2">
      <c r="A113" s="135" t="s">
        <v>258</v>
      </c>
      <c r="B113" s="135" t="s">
        <v>128</v>
      </c>
      <c r="C113" s="144" t="s">
        <v>388</v>
      </c>
      <c r="D113" s="138">
        <v>89</v>
      </c>
      <c r="E113" s="142" t="s">
        <v>169</v>
      </c>
      <c r="F113" s="135" t="s">
        <v>97</v>
      </c>
      <c r="G113" s="135" t="s">
        <v>94</v>
      </c>
      <c r="H113" s="143">
        <v>80</v>
      </c>
      <c r="I113" s="138">
        <v>40</v>
      </c>
      <c r="J113" s="138">
        <v>40</v>
      </c>
      <c r="K113" s="137" t="s">
        <v>358</v>
      </c>
      <c r="L113" s="135" t="s">
        <v>305</v>
      </c>
      <c r="M113" s="138">
        <v>2010</v>
      </c>
    </row>
    <row r="114" spans="1:13" ht="32" x14ac:dyDescent="0.2">
      <c r="A114" s="135" t="s">
        <v>258</v>
      </c>
      <c r="B114" s="135" t="s">
        <v>128</v>
      </c>
      <c r="C114" s="144" t="s">
        <v>389</v>
      </c>
      <c r="D114" s="138">
        <v>90</v>
      </c>
      <c r="E114" s="142" t="s">
        <v>48</v>
      </c>
      <c r="F114" s="135" t="s">
        <v>95</v>
      </c>
      <c r="G114" s="135" t="s">
        <v>94</v>
      </c>
      <c r="H114" s="143">
        <v>50</v>
      </c>
      <c r="I114" s="138">
        <v>0</v>
      </c>
      <c r="J114" s="138">
        <v>50</v>
      </c>
      <c r="K114" s="137" t="s">
        <v>403</v>
      </c>
      <c r="L114" s="136" t="s">
        <v>343</v>
      </c>
      <c r="M114" s="138">
        <v>2010</v>
      </c>
    </row>
    <row r="115" spans="1:13" ht="17" x14ac:dyDescent="0.2">
      <c r="A115" s="135" t="s">
        <v>258</v>
      </c>
      <c r="B115" s="135" t="s">
        <v>128</v>
      </c>
      <c r="C115" s="144" t="s">
        <v>359</v>
      </c>
      <c r="D115" s="138">
        <v>91</v>
      </c>
      <c r="E115" s="142" t="s">
        <v>113</v>
      </c>
      <c r="F115" s="135" t="s">
        <v>95</v>
      </c>
      <c r="G115" s="135" t="s">
        <v>340</v>
      </c>
      <c r="H115" s="143">
        <v>20</v>
      </c>
      <c r="I115" s="138">
        <v>0</v>
      </c>
      <c r="J115" s="138">
        <v>20</v>
      </c>
      <c r="K115" s="137" t="s">
        <v>207</v>
      </c>
      <c r="L115" s="135" t="s">
        <v>302</v>
      </c>
      <c r="M115" s="138">
        <v>1962</v>
      </c>
    </row>
    <row r="116" spans="1:13" ht="32" x14ac:dyDescent="0.2">
      <c r="A116" s="135" t="s">
        <v>258</v>
      </c>
      <c r="B116" s="135" t="s">
        <v>128</v>
      </c>
      <c r="C116" s="144" t="s">
        <v>336</v>
      </c>
      <c r="D116" s="138">
        <v>95</v>
      </c>
      <c r="E116" s="142" t="s">
        <v>17</v>
      </c>
      <c r="F116" s="135" t="s">
        <v>95</v>
      </c>
      <c r="G116" s="135" t="s">
        <v>93</v>
      </c>
      <c r="H116" s="143">
        <v>66</v>
      </c>
      <c r="I116" s="138">
        <v>33</v>
      </c>
      <c r="J116" s="138">
        <v>33</v>
      </c>
      <c r="K116" s="137" t="s">
        <v>358</v>
      </c>
      <c r="L116" s="135" t="s">
        <v>278</v>
      </c>
      <c r="M116" s="138">
        <v>1979</v>
      </c>
    </row>
    <row r="117" spans="1:13" ht="17" x14ac:dyDescent="0.2">
      <c r="A117" s="135" t="s">
        <v>258</v>
      </c>
      <c r="B117" s="135" t="s">
        <v>128</v>
      </c>
      <c r="C117" s="144" t="s">
        <v>337</v>
      </c>
      <c r="D117" s="138">
        <v>96</v>
      </c>
      <c r="E117" s="142" t="s">
        <v>49</v>
      </c>
      <c r="F117" s="135" t="s">
        <v>95</v>
      </c>
      <c r="G117" s="135" t="s">
        <v>93</v>
      </c>
      <c r="H117" s="143">
        <v>60</v>
      </c>
      <c r="I117" s="138">
        <v>30</v>
      </c>
      <c r="J117" s="138">
        <v>30</v>
      </c>
      <c r="K117" s="137" t="s">
        <v>203</v>
      </c>
      <c r="L117" s="135" t="s">
        <v>306</v>
      </c>
      <c r="M117" s="138">
        <v>2002</v>
      </c>
    </row>
    <row r="118" spans="1:13" ht="17" x14ac:dyDescent="0.2">
      <c r="A118" s="135" t="s">
        <v>339</v>
      </c>
      <c r="B118" s="135" t="s">
        <v>128</v>
      </c>
      <c r="C118" s="144" t="s">
        <v>401</v>
      </c>
      <c r="D118" s="138">
        <v>97</v>
      </c>
      <c r="E118" s="142" t="s">
        <v>7</v>
      </c>
      <c r="F118" s="135" t="s">
        <v>95</v>
      </c>
      <c r="G118" s="135" t="s">
        <v>93</v>
      </c>
      <c r="H118" s="143">
        <v>40</v>
      </c>
      <c r="I118" s="138">
        <v>40</v>
      </c>
      <c r="J118" s="138">
        <v>0</v>
      </c>
      <c r="K118" s="137" t="s">
        <v>201</v>
      </c>
      <c r="L118" s="136" t="s">
        <v>344</v>
      </c>
      <c r="M118" s="138">
        <v>2005</v>
      </c>
    </row>
    <row r="119" spans="1:13" x14ac:dyDescent="0.2">
      <c r="H119" s="134">
        <f>SUM(H2:H118)</f>
        <v>6946</v>
      </c>
      <c r="I119" s="138">
        <f>SUM(I2:I118)</f>
        <v>3932</v>
      </c>
      <c r="J119" s="138">
        <f>SUM(J2:J118)</f>
        <v>3014</v>
      </c>
    </row>
    <row r="120" spans="1:13" ht="16" x14ac:dyDescent="0.2">
      <c r="C120" s="135" t="s">
        <v>261</v>
      </c>
    </row>
    <row r="121" spans="1:13" x14ac:dyDescent="0.2">
      <c r="H121" s="134">
        <f>I119+J119</f>
        <v>6946</v>
      </c>
      <c r="I121" s="138">
        <f>3428+300+175+46+31</f>
        <v>3980</v>
      </c>
      <c r="J121" s="138">
        <f>J119-20-40-20-100</f>
        <v>2834</v>
      </c>
    </row>
    <row r="123" spans="1:13" ht="16" x14ac:dyDescent="0.2">
      <c r="C123" s="135" t="s">
        <v>261</v>
      </c>
      <c r="D123" s="138">
        <f>H2+H3+H4+H5+H6+H7+H8+H9+H10+H11</f>
        <v>334</v>
      </c>
    </row>
  </sheetData>
  <autoFilter ref="A1:S121" xr:uid="{A65BAF75-23EA-4143-B54B-465A2961BC14}"/>
  <sortState xmlns:xlrd2="http://schemas.microsoft.com/office/spreadsheetml/2017/richdata2" ref="A2:M118">
    <sortCondition ref="B2:B118"/>
    <sortCondition ref="C2:C118"/>
    <sortCondition ref="E2:E118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B1AA-7FBA-49FA-A52B-3E538D66B6F7}">
  <dimension ref="A1:L142"/>
  <sheetViews>
    <sheetView workbookViewId="0">
      <selection activeCell="D106" sqref="D106"/>
    </sheetView>
  </sheetViews>
  <sheetFormatPr baseColWidth="10" defaultColWidth="11.5" defaultRowHeight="16" x14ac:dyDescent="0.2"/>
  <cols>
    <col min="1" max="1" width="23.5" style="4" bestFit="1" customWidth="1"/>
    <col min="2" max="2" width="11.1640625" style="6" customWidth="1"/>
    <col min="3" max="3" width="11.1640625" style="48" customWidth="1"/>
    <col min="4" max="4" width="59" style="8" customWidth="1"/>
    <col min="5" max="5" width="10.6640625" style="14" customWidth="1"/>
    <col min="6" max="8" width="10.6640625" style="6" customWidth="1"/>
    <col min="9" max="9" width="11.1640625" style="6" customWidth="1"/>
    <col min="10" max="10" width="10.6640625" style="6" customWidth="1"/>
    <col min="11" max="11" width="11.1640625" style="6" customWidth="1"/>
    <col min="12" max="12" width="0" hidden="1" customWidth="1"/>
  </cols>
  <sheetData>
    <row r="1" spans="1:12" x14ac:dyDescent="0.2">
      <c r="A1" s="187" t="s">
        <v>199</v>
      </c>
      <c r="B1" s="188" t="s">
        <v>136</v>
      </c>
      <c r="C1" s="189" t="s">
        <v>141</v>
      </c>
      <c r="D1" s="187" t="s">
        <v>167</v>
      </c>
      <c r="E1" s="181" t="s">
        <v>104</v>
      </c>
      <c r="F1" s="183" t="s">
        <v>91</v>
      </c>
      <c r="G1" s="183"/>
      <c r="H1" s="183"/>
      <c r="I1" s="3"/>
      <c r="J1" s="12"/>
      <c r="K1" s="3"/>
    </row>
    <row r="2" spans="1:12" ht="34" x14ac:dyDescent="0.2">
      <c r="A2" s="187"/>
      <c r="B2" s="182"/>
      <c r="C2" s="190"/>
      <c r="D2" s="187"/>
      <c r="E2" s="182"/>
      <c r="F2" s="13" t="s">
        <v>95</v>
      </c>
      <c r="G2" s="13" t="s">
        <v>96</v>
      </c>
      <c r="H2" s="1" t="s">
        <v>97</v>
      </c>
      <c r="I2" s="13" t="s">
        <v>92</v>
      </c>
      <c r="J2" s="1" t="s">
        <v>101</v>
      </c>
      <c r="K2" s="1" t="s">
        <v>102</v>
      </c>
    </row>
    <row r="3" spans="1:12" x14ac:dyDescent="0.2">
      <c r="A3" s="2" t="s">
        <v>0</v>
      </c>
      <c r="B3" s="3">
        <v>1</v>
      </c>
      <c r="C3" s="43">
        <v>1</v>
      </c>
      <c r="D3" s="7" t="s">
        <v>1</v>
      </c>
      <c r="E3" s="12">
        <v>40</v>
      </c>
      <c r="F3" s="3" t="s">
        <v>98</v>
      </c>
      <c r="G3" s="3"/>
      <c r="H3" s="3"/>
      <c r="I3" s="3" t="s">
        <v>93</v>
      </c>
      <c r="J3" s="3"/>
      <c r="K3" s="3">
        <v>1999</v>
      </c>
    </row>
    <row r="4" spans="1:12" x14ac:dyDescent="0.2">
      <c r="A4" s="2" t="s">
        <v>0</v>
      </c>
      <c r="B4" s="3">
        <v>2</v>
      </c>
      <c r="C4" s="43">
        <v>2</v>
      </c>
      <c r="D4" s="7" t="s">
        <v>2</v>
      </c>
      <c r="E4" s="12">
        <v>50</v>
      </c>
      <c r="F4" s="3" t="s">
        <v>98</v>
      </c>
      <c r="G4" s="3"/>
      <c r="H4" s="3"/>
      <c r="I4" s="3" t="s">
        <v>93</v>
      </c>
      <c r="J4" s="3"/>
      <c r="K4" s="3">
        <v>2009</v>
      </c>
    </row>
    <row r="5" spans="1:12" x14ac:dyDescent="0.2">
      <c r="A5" s="2" t="s">
        <v>0</v>
      </c>
      <c r="B5" s="42" t="s">
        <v>135</v>
      </c>
      <c r="C5" s="44">
        <v>3</v>
      </c>
      <c r="D5" s="7" t="s">
        <v>174</v>
      </c>
      <c r="E5" s="12">
        <v>100</v>
      </c>
      <c r="F5" s="3" t="s">
        <v>98</v>
      </c>
      <c r="G5" s="3" t="s">
        <v>98</v>
      </c>
      <c r="H5" s="3"/>
      <c r="I5" s="3" t="s">
        <v>93</v>
      </c>
      <c r="J5" s="3"/>
      <c r="K5" s="3">
        <v>1943</v>
      </c>
    </row>
    <row r="6" spans="1:12" x14ac:dyDescent="0.2">
      <c r="A6" s="2" t="s">
        <v>0</v>
      </c>
      <c r="B6" s="3">
        <v>4</v>
      </c>
      <c r="C6" s="43">
        <v>4</v>
      </c>
      <c r="D6" s="7" t="s">
        <v>175</v>
      </c>
      <c r="E6" s="12">
        <v>100</v>
      </c>
      <c r="F6" s="3"/>
      <c r="G6" s="3" t="s">
        <v>98</v>
      </c>
      <c r="H6" s="3"/>
      <c r="I6" s="3" t="s">
        <v>94</v>
      </c>
      <c r="J6" s="3"/>
      <c r="K6" s="11">
        <v>1994</v>
      </c>
    </row>
    <row r="7" spans="1:12" x14ac:dyDescent="0.2">
      <c r="A7" s="2" t="s">
        <v>0</v>
      </c>
      <c r="B7" s="3">
        <v>5</v>
      </c>
      <c r="C7" s="43">
        <v>5</v>
      </c>
      <c r="D7" s="7" t="s">
        <v>3</v>
      </c>
      <c r="E7" s="12">
        <v>40</v>
      </c>
      <c r="F7" s="5" t="s">
        <v>98</v>
      </c>
      <c r="G7" s="3"/>
      <c r="H7" s="3"/>
      <c r="I7" s="3" t="s">
        <v>93</v>
      </c>
      <c r="J7" s="3"/>
      <c r="K7" s="3">
        <v>2009</v>
      </c>
    </row>
    <row r="8" spans="1:12" x14ac:dyDescent="0.2">
      <c r="A8" s="2" t="s">
        <v>0</v>
      </c>
      <c r="B8" s="3">
        <v>6</v>
      </c>
      <c r="C8" s="43">
        <v>6</v>
      </c>
      <c r="D8" s="7" t="s">
        <v>4</v>
      </c>
      <c r="E8" s="12">
        <v>40</v>
      </c>
      <c r="F8" s="5" t="s">
        <v>98</v>
      </c>
      <c r="G8" s="3"/>
      <c r="H8" s="3"/>
      <c r="I8" s="3" t="s">
        <v>93</v>
      </c>
      <c r="J8" s="3"/>
      <c r="K8" s="3">
        <v>2009</v>
      </c>
    </row>
    <row r="9" spans="1:12" x14ac:dyDescent="0.2">
      <c r="A9" s="2" t="s">
        <v>0</v>
      </c>
      <c r="B9" s="3">
        <v>7</v>
      </c>
      <c r="C9" s="43">
        <v>7</v>
      </c>
      <c r="D9" s="7" t="s">
        <v>5</v>
      </c>
      <c r="E9" s="12">
        <v>40</v>
      </c>
      <c r="F9" s="5" t="s">
        <v>98</v>
      </c>
      <c r="G9" s="3"/>
      <c r="H9" s="3"/>
      <c r="I9" s="3" t="s">
        <v>93</v>
      </c>
      <c r="J9" s="3"/>
      <c r="K9" s="3">
        <v>2009</v>
      </c>
    </row>
    <row r="10" spans="1:12" x14ac:dyDescent="0.2">
      <c r="A10" s="2" t="s">
        <v>0</v>
      </c>
      <c r="B10" s="3">
        <v>8</v>
      </c>
      <c r="C10" s="43">
        <v>8</v>
      </c>
      <c r="D10" s="7" t="s">
        <v>6</v>
      </c>
      <c r="E10" s="12">
        <v>120</v>
      </c>
      <c r="F10" s="5" t="s">
        <v>98</v>
      </c>
      <c r="G10" s="3"/>
      <c r="H10" s="3"/>
      <c r="I10" s="3" t="s">
        <v>93</v>
      </c>
      <c r="J10" s="3"/>
      <c r="K10" s="3">
        <v>1932</v>
      </c>
    </row>
    <row r="11" spans="1:12" x14ac:dyDescent="0.2">
      <c r="A11" s="2" t="s">
        <v>0</v>
      </c>
      <c r="B11" s="3">
        <v>9</v>
      </c>
      <c r="C11" s="43">
        <v>9</v>
      </c>
      <c r="D11" s="7" t="s">
        <v>7</v>
      </c>
      <c r="E11" s="12">
        <v>40</v>
      </c>
      <c r="F11" s="5" t="s">
        <v>98</v>
      </c>
      <c r="G11" s="3"/>
      <c r="H11" s="3"/>
      <c r="I11" s="3" t="s">
        <v>93</v>
      </c>
      <c r="J11" s="3"/>
      <c r="K11" s="3">
        <v>2005</v>
      </c>
      <c r="L11">
        <v>9</v>
      </c>
    </row>
    <row r="12" spans="1:12" x14ac:dyDescent="0.2">
      <c r="A12" s="2"/>
      <c r="B12" s="3"/>
      <c r="C12" s="43"/>
      <c r="D12" s="7"/>
      <c r="E12" s="12"/>
      <c r="F12" s="3"/>
      <c r="G12" s="3"/>
      <c r="H12" s="3"/>
      <c r="I12" s="3"/>
      <c r="J12" s="3"/>
      <c r="K12" s="3"/>
    </row>
    <row r="13" spans="1:12" x14ac:dyDescent="0.2">
      <c r="A13" s="2" t="s">
        <v>8</v>
      </c>
      <c r="B13" s="3">
        <v>10</v>
      </c>
      <c r="C13" s="43">
        <v>10</v>
      </c>
      <c r="D13" s="7" t="s">
        <v>9</v>
      </c>
      <c r="E13" s="12">
        <v>40</v>
      </c>
      <c r="F13" s="5" t="s">
        <v>98</v>
      </c>
      <c r="G13" s="3"/>
      <c r="H13" s="3"/>
      <c r="I13" s="3" t="s">
        <v>94</v>
      </c>
      <c r="J13" s="3"/>
      <c r="K13" s="3">
        <v>2010</v>
      </c>
    </row>
    <row r="14" spans="1:12" x14ac:dyDescent="0.2">
      <c r="A14" s="2" t="s">
        <v>8</v>
      </c>
      <c r="B14" s="3">
        <v>11</v>
      </c>
      <c r="C14" s="43">
        <v>11</v>
      </c>
      <c r="D14" s="7" t="s">
        <v>169</v>
      </c>
      <c r="E14" s="12">
        <v>80</v>
      </c>
      <c r="F14" s="3"/>
      <c r="G14" s="3"/>
      <c r="H14" s="5" t="s">
        <v>98</v>
      </c>
      <c r="I14" s="3" t="s">
        <v>94</v>
      </c>
      <c r="J14" s="5"/>
      <c r="K14" s="3">
        <v>2010</v>
      </c>
    </row>
    <row r="15" spans="1:12" x14ac:dyDescent="0.2">
      <c r="A15" s="2" t="s">
        <v>8</v>
      </c>
      <c r="B15" s="3">
        <v>12</v>
      </c>
      <c r="C15" s="43">
        <v>12</v>
      </c>
      <c r="D15" s="7" t="s">
        <v>88</v>
      </c>
      <c r="E15" s="12">
        <v>60</v>
      </c>
      <c r="F15" s="5" t="s">
        <v>98</v>
      </c>
      <c r="G15" s="3"/>
      <c r="H15" s="3"/>
      <c r="I15" s="3" t="s">
        <v>93</v>
      </c>
      <c r="J15" s="3"/>
      <c r="K15" s="3">
        <v>1953</v>
      </c>
    </row>
    <row r="16" spans="1:12" x14ac:dyDescent="0.2">
      <c r="A16" s="2" t="s">
        <v>8</v>
      </c>
      <c r="B16" s="3">
        <v>12</v>
      </c>
      <c r="C16" s="43">
        <v>13</v>
      </c>
      <c r="D16" s="7" t="s">
        <v>89</v>
      </c>
      <c r="E16" s="12">
        <v>30</v>
      </c>
      <c r="F16" s="5" t="s">
        <v>98</v>
      </c>
      <c r="G16" s="3"/>
      <c r="H16" s="3"/>
      <c r="I16" s="3" t="s">
        <v>94</v>
      </c>
      <c r="J16" s="3"/>
      <c r="K16" s="3">
        <v>2012</v>
      </c>
    </row>
    <row r="17" spans="1:12" x14ac:dyDescent="0.2">
      <c r="A17" s="2" t="s">
        <v>8</v>
      </c>
      <c r="B17" s="3">
        <v>13</v>
      </c>
      <c r="C17" s="43">
        <v>14</v>
      </c>
      <c r="D17" s="7" t="s">
        <v>90</v>
      </c>
      <c r="E17" s="12">
        <v>60</v>
      </c>
      <c r="F17" s="3"/>
      <c r="G17" s="5" t="s">
        <v>98</v>
      </c>
      <c r="H17" s="3"/>
      <c r="I17" s="3" t="s">
        <v>93</v>
      </c>
      <c r="J17" s="3"/>
      <c r="K17" s="3">
        <v>1953</v>
      </c>
    </row>
    <row r="18" spans="1:12" x14ac:dyDescent="0.2">
      <c r="A18" s="2" t="s">
        <v>8</v>
      </c>
      <c r="B18" s="3">
        <v>14</v>
      </c>
      <c r="C18" s="43">
        <v>15</v>
      </c>
      <c r="D18" s="7" t="s">
        <v>10</v>
      </c>
      <c r="E18" s="12">
        <v>96</v>
      </c>
      <c r="F18" s="5" t="s">
        <v>98</v>
      </c>
      <c r="G18" s="3"/>
      <c r="H18" s="3"/>
      <c r="I18" s="5" t="s">
        <v>93</v>
      </c>
      <c r="J18" s="3"/>
      <c r="K18" s="5">
        <v>1934</v>
      </c>
    </row>
    <row r="19" spans="1:12" x14ac:dyDescent="0.2">
      <c r="A19" s="2" t="s">
        <v>8</v>
      </c>
      <c r="B19" s="3">
        <v>15</v>
      </c>
      <c r="C19" s="43">
        <v>16</v>
      </c>
      <c r="D19" s="7" t="s">
        <v>61</v>
      </c>
      <c r="E19" s="12">
        <v>132</v>
      </c>
      <c r="F19" s="5" t="s">
        <v>98</v>
      </c>
      <c r="G19" s="3"/>
      <c r="H19" s="3"/>
      <c r="I19" s="3" t="s">
        <v>93</v>
      </c>
      <c r="J19" s="3"/>
      <c r="K19" s="3">
        <v>1916</v>
      </c>
    </row>
    <row r="20" spans="1:12" x14ac:dyDescent="0.2">
      <c r="A20" s="2" t="s">
        <v>8</v>
      </c>
      <c r="B20" s="3">
        <v>15</v>
      </c>
      <c r="C20" s="43">
        <v>17</v>
      </c>
      <c r="D20" s="7" t="s">
        <v>75</v>
      </c>
      <c r="E20" s="12">
        <v>80</v>
      </c>
      <c r="F20" s="5" t="s">
        <v>98</v>
      </c>
      <c r="G20" s="3"/>
      <c r="H20" s="3"/>
      <c r="I20" s="3" t="s">
        <v>94</v>
      </c>
      <c r="J20" s="3"/>
      <c r="K20" s="3">
        <v>2010</v>
      </c>
    </row>
    <row r="21" spans="1:12" x14ac:dyDescent="0.2">
      <c r="A21" s="2" t="s">
        <v>8</v>
      </c>
      <c r="B21" s="3">
        <v>16</v>
      </c>
      <c r="C21" s="43">
        <v>18</v>
      </c>
      <c r="D21" s="7" t="s">
        <v>11</v>
      </c>
      <c r="E21" s="12">
        <v>75</v>
      </c>
      <c r="F21" s="5" t="s">
        <v>98</v>
      </c>
      <c r="G21" s="3"/>
      <c r="H21" s="3"/>
      <c r="I21" s="3" t="s">
        <v>93</v>
      </c>
      <c r="J21" s="3"/>
      <c r="K21" s="3">
        <v>1979</v>
      </c>
    </row>
    <row r="22" spans="1:12" x14ac:dyDescent="0.2">
      <c r="A22" s="2" t="s">
        <v>8</v>
      </c>
      <c r="B22" s="3">
        <v>17</v>
      </c>
      <c r="C22" s="43">
        <v>19</v>
      </c>
      <c r="D22" s="7" t="s">
        <v>12</v>
      </c>
      <c r="E22" s="12">
        <v>50</v>
      </c>
      <c r="F22" s="5" t="s">
        <v>98</v>
      </c>
      <c r="G22" s="3"/>
      <c r="H22" s="3"/>
      <c r="I22" s="3" t="s">
        <v>93</v>
      </c>
      <c r="J22" s="3"/>
      <c r="K22" s="3">
        <v>2000</v>
      </c>
    </row>
    <row r="23" spans="1:12" x14ac:dyDescent="0.2">
      <c r="A23" s="2" t="s">
        <v>8</v>
      </c>
      <c r="B23" s="3">
        <v>18</v>
      </c>
      <c r="C23" s="43">
        <v>20</v>
      </c>
      <c r="D23" s="7" t="s">
        <v>13</v>
      </c>
      <c r="E23" s="12">
        <v>100</v>
      </c>
      <c r="F23" s="5" t="s">
        <v>98</v>
      </c>
      <c r="G23" s="3"/>
      <c r="H23" s="3"/>
      <c r="I23" s="3" t="s">
        <v>94</v>
      </c>
      <c r="J23" s="10" t="s">
        <v>103</v>
      </c>
      <c r="K23" s="3">
        <v>2009</v>
      </c>
    </row>
    <row r="24" spans="1:12" x14ac:dyDescent="0.2">
      <c r="A24" s="2" t="s">
        <v>8</v>
      </c>
      <c r="B24" s="3">
        <v>19</v>
      </c>
      <c r="C24" s="43">
        <v>21</v>
      </c>
      <c r="D24" s="7" t="s">
        <v>14</v>
      </c>
      <c r="E24" s="12">
        <v>320</v>
      </c>
      <c r="F24" s="5" t="s">
        <v>98</v>
      </c>
      <c r="G24" s="3"/>
      <c r="H24" s="3"/>
      <c r="I24" s="3" t="s">
        <v>93</v>
      </c>
      <c r="J24" s="3"/>
      <c r="K24" s="3">
        <v>1912</v>
      </c>
    </row>
    <row r="25" spans="1:12" x14ac:dyDescent="0.2">
      <c r="A25" s="2" t="s">
        <v>8</v>
      </c>
      <c r="B25" s="3">
        <v>20</v>
      </c>
      <c r="C25" s="43">
        <v>22</v>
      </c>
      <c r="D25" s="7" t="s">
        <v>15</v>
      </c>
      <c r="E25" s="12">
        <v>72</v>
      </c>
      <c r="F25" s="5" t="s">
        <v>98</v>
      </c>
      <c r="G25" s="3"/>
      <c r="H25" s="3"/>
      <c r="I25" s="3" t="s">
        <v>93</v>
      </c>
      <c r="J25" s="3"/>
      <c r="K25" s="3">
        <v>2004</v>
      </c>
    </row>
    <row r="26" spans="1:12" x14ac:dyDescent="0.2">
      <c r="A26" s="2" t="s">
        <v>8</v>
      </c>
      <c r="B26" s="3">
        <v>21</v>
      </c>
      <c r="C26" s="43">
        <v>23</v>
      </c>
      <c r="D26" s="7" t="s">
        <v>16</v>
      </c>
      <c r="E26" s="12">
        <v>144</v>
      </c>
      <c r="F26" s="5" t="s">
        <v>98</v>
      </c>
      <c r="G26" s="3"/>
      <c r="H26" s="3"/>
      <c r="I26" s="3" t="s">
        <v>93</v>
      </c>
      <c r="J26" s="3"/>
      <c r="K26" s="3">
        <v>1907</v>
      </c>
    </row>
    <row r="27" spans="1:12" x14ac:dyDescent="0.2">
      <c r="A27" s="2" t="s">
        <v>8</v>
      </c>
      <c r="B27" s="3">
        <v>22</v>
      </c>
      <c r="C27" s="43">
        <v>24</v>
      </c>
      <c r="D27" s="7" t="s">
        <v>17</v>
      </c>
      <c r="E27" s="12">
        <v>66</v>
      </c>
      <c r="F27" s="5" t="s">
        <v>98</v>
      </c>
      <c r="G27" s="3"/>
      <c r="H27" s="3"/>
      <c r="I27" s="3" t="s">
        <v>93</v>
      </c>
      <c r="J27" s="3"/>
      <c r="K27" s="3">
        <v>1979</v>
      </c>
      <c r="L27">
        <v>19</v>
      </c>
    </row>
    <row r="28" spans="1:12" x14ac:dyDescent="0.2">
      <c r="A28" s="2"/>
      <c r="B28" s="3"/>
      <c r="C28" s="43"/>
      <c r="D28" s="7"/>
      <c r="E28" s="12"/>
      <c r="F28" s="3"/>
      <c r="G28" s="3"/>
      <c r="H28" s="3"/>
      <c r="I28" s="3"/>
      <c r="J28" s="3"/>
      <c r="K28" s="3"/>
    </row>
    <row r="29" spans="1:12" x14ac:dyDescent="0.2">
      <c r="A29" s="2" t="s">
        <v>18</v>
      </c>
      <c r="B29" s="3">
        <v>23</v>
      </c>
      <c r="C29" s="43">
        <v>25</v>
      </c>
      <c r="D29" s="7" t="s">
        <v>19</v>
      </c>
      <c r="E29" s="12">
        <v>50</v>
      </c>
      <c r="F29" s="5" t="s">
        <v>98</v>
      </c>
      <c r="G29" s="3"/>
      <c r="H29" s="3"/>
      <c r="I29" s="3" t="s">
        <v>93</v>
      </c>
      <c r="J29" s="3"/>
      <c r="K29" s="3">
        <v>2009</v>
      </c>
    </row>
    <row r="30" spans="1:12" x14ac:dyDescent="0.2">
      <c r="A30" s="2" t="s">
        <v>18</v>
      </c>
      <c r="B30" s="3">
        <v>24</v>
      </c>
      <c r="C30" s="43">
        <v>26</v>
      </c>
      <c r="D30" s="7" t="s">
        <v>20</v>
      </c>
      <c r="E30" s="12">
        <v>50</v>
      </c>
      <c r="F30" s="5" t="s">
        <v>98</v>
      </c>
      <c r="G30" s="3"/>
      <c r="H30" s="3"/>
      <c r="I30" s="3" t="s">
        <v>93</v>
      </c>
      <c r="J30" s="3"/>
      <c r="K30" s="3">
        <v>2009</v>
      </c>
    </row>
    <row r="31" spans="1:12" x14ac:dyDescent="0.2">
      <c r="A31" s="2" t="s">
        <v>18</v>
      </c>
      <c r="B31" s="3">
        <v>25</v>
      </c>
      <c r="C31" s="43">
        <v>27</v>
      </c>
      <c r="D31" s="7" t="s">
        <v>21</v>
      </c>
      <c r="E31" s="12">
        <v>200</v>
      </c>
      <c r="F31" s="5" t="s">
        <v>98</v>
      </c>
      <c r="G31" s="3"/>
      <c r="H31" s="3"/>
      <c r="I31" s="3" t="s">
        <v>93</v>
      </c>
      <c r="J31" s="3"/>
      <c r="K31" s="3">
        <v>1912</v>
      </c>
    </row>
    <row r="32" spans="1:12" x14ac:dyDescent="0.2">
      <c r="A32" s="2" t="s">
        <v>18</v>
      </c>
      <c r="B32" s="3">
        <v>26</v>
      </c>
      <c r="C32" s="43">
        <v>28</v>
      </c>
      <c r="D32" s="7" t="s">
        <v>62</v>
      </c>
      <c r="E32" s="12">
        <v>80</v>
      </c>
      <c r="F32" s="5" t="s">
        <v>98</v>
      </c>
      <c r="G32" s="3"/>
      <c r="H32" s="3"/>
      <c r="I32" s="3" t="s">
        <v>93</v>
      </c>
      <c r="J32" s="3"/>
      <c r="K32" s="3">
        <v>1998</v>
      </c>
    </row>
    <row r="33" spans="1:12" x14ac:dyDescent="0.2">
      <c r="A33" s="2" t="s">
        <v>18</v>
      </c>
      <c r="B33" s="3">
        <v>26</v>
      </c>
      <c r="C33" s="43">
        <v>29</v>
      </c>
      <c r="D33" s="7" t="s">
        <v>76</v>
      </c>
      <c r="E33" s="12">
        <v>50</v>
      </c>
      <c r="F33" s="5" t="s">
        <v>98</v>
      </c>
      <c r="G33" s="3"/>
      <c r="H33" s="3"/>
      <c r="I33" s="3" t="s">
        <v>94</v>
      </c>
      <c r="J33" s="3"/>
      <c r="K33" s="3">
        <v>2009</v>
      </c>
    </row>
    <row r="34" spans="1:12" x14ac:dyDescent="0.2">
      <c r="A34" s="2" t="s">
        <v>18</v>
      </c>
      <c r="B34" s="3">
        <v>27</v>
      </c>
      <c r="C34" s="43">
        <v>30</v>
      </c>
      <c r="D34" s="7" t="s">
        <v>22</v>
      </c>
      <c r="E34" s="12">
        <v>60</v>
      </c>
      <c r="F34" s="5" t="s">
        <v>98</v>
      </c>
      <c r="G34" s="3"/>
      <c r="H34" s="3"/>
      <c r="I34" s="3" t="s">
        <v>93</v>
      </c>
      <c r="J34" s="3"/>
      <c r="K34" s="3">
        <v>1966</v>
      </c>
    </row>
    <row r="35" spans="1:12" x14ac:dyDescent="0.2">
      <c r="A35" s="2" t="s">
        <v>18</v>
      </c>
      <c r="B35" s="3">
        <v>28</v>
      </c>
      <c r="C35" s="43">
        <v>31</v>
      </c>
      <c r="D35" s="7" t="s">
        <v>23</v>
      </c>
      <c r="E35" s="12">
        <v>90</v>
      </c>
      <c r="F35" s="5" t="s">
        <v>98</v>
      </c>
      <c r="G35" s="3"/>
      <c r="H35" s="3"/>
      <c r="I35" s="3" t="s">
        <v>93</v>
      </c>
      <c r="J35" s="3"/>
      <c r="K35" s="3">
        <v>2001</v>
      </c>
    </row>
    <row r="36" spans="1:12" x14ac:dyDescent="0.2">
      <c r="A36" s="2" t="s">
        <v>18</v>
      </c>
      <c r="B36" s="3">
        <v>29</v>
      </c>
      <c r="C36" s="43">
        <v>32</v>
      </c>
      <c r="D36" s="7" t="s">
        <v>24</v>
      </c>
      <c r="E36" s="12">
        <v>50</v>
      </c>
      <c r="F36" s="5" t="s">
        <v>98</v>
      </c>
      <c r="G36" s="3"/>
      <c r="H36" s="3"/>
      <c r="I36" s="9" t="s">
        <v>94</v>
      </c>
      <c r="J36" s="3"/>
      <c r="K36" s="9">
        <v>2010</v>
      </c>
    </row>
    <row r="37" spans="1:12" x14ac:dyDescent="0.2">
      <c r="A37" s="2" t="s">
        <v>18</v>
      </c>
      <c r="B37" s="3">
        <v>30</v>
      </c>
      <c r="C37" s="43">
        <v>33</v>
      </c>
      <c r="D37" s="7" t="s">
        <v>25</v>
      </c>
      <c r="E37" s="12">
        <v>100</v>
      </c>
      <c r="F37" s="5" t="s">
        <v>98</v>
      </c>
      <c r="G37" s="3"/>
      <c r="H37" s="3"/>
      <c r="I37" s="3" t="s">
        <v>93</v>
      </c>
      <c r="J37" s="3"/>
      <c r="K37" s="3">
        <v>1951</v>
      </c>
    </row>
    <row r="38" spans="1:12" x14ac:dyDescent="0.2">
      <c r="A38" s="2" t="s">
        <v>18</v>
      </c>
      <c r="B38" s="3">
        <v>31</v>
      </c>
      <c r="C38" s="43">
        <v>34</v>
      </c>
      <c r="D38" s="7" t="s">
        <v>63</v>
      </c>
      <c r="E38" s="12">
        <v>80</v>
      </c>
      <c r="F38" s="5" t="s">
        <v>98</v>
      </c>
      <c r="G38" s="3"/>
      <c r="H38" s="3"/>
      <c r="I38" s="3" t="s">
        <v>93</v>
      </c>
      <c r="J38" s="3"/>
      <c r="K38" s="3">
        <v>1951</v>
      </c>
    </row>
    <row r="39" spans="1:12" x14ac:dyDescent="0.2">
      <c r="A39" s="2" t="s">
        <v>18</v>
      </c>
      <c r="B39" s="3">
        <v>31</v>
      </c>
      <c r="C39" s="43">
        <v>35</v>
      </c>
      <c r="D39" s="7" t="s">
        <v>77</v>
      </c>
      <c r="E39" s="12">
        <v>80</v>
      </c>
      <c r="F39" s="5" t="s">
        <v>98</v>
      </c>
      <c r="G39" s="3"/>
      <c r="H39" s="3"/>
      <c r="I39" s="3" t="s">
        <v>94</v>
      </c>
      <c r="J39" s="3"/>
      <c r="K39" s="3">
        <v>2001</v>
      </c>
    </row>
    <row r="40" spans="1:12" x14ac:dyDescent="0.2">
      <c r="A40" s="2" t="s">
        <v>18</v>
      </c>
      <c r="B40" s="91" t="s">
        <v>156</v>
      </c>
      <c r="C40" s="43">
        <v>36</v>
      </c>
      <c r="D40" s="97" t="s">
        <v>170</v>
      </c>
      <c r="E40" s="96">
        <v>80</v>
      </c>
      <c r="F40" s="5" t="s">
        <v>98</v>
      </c>
      <c r="G40" s="3"/>
      <c r="H40" s="3"/>
      <c r="I40" s="3" t="s">
        <v>93</v>
      </c>
      <c r="J40" s="3"/>
      <c r="K40" s="91" t="s">
        <v>171</v>
      </c>
    </row>
    <row r="41" spans="1:12" x14ac:dyDescent="0.2">
      <c r="A41" s="2" t="s">
        <v>18</v>
      </c>
      <c r="B41" s="3">
        <v>34</v>
      </c>
      <c r="C41" s="43">
        <v>37</v>
      </c>
      <c r="D41" s="7" t="s">
        <v>27</v>
      </c>
      <c r="E41" s="12">
        <v>60</v>
      </c>
      <c r="F41" s="5" t="s">
        <v>98</v>
      </c>
      <c r="G41" s="3"/>
      <c r="H41" s="3"/>
      <c r="I41" s="3" t="s">
        <v>93</v>
      </c>
      <c r="J41" s="3"/>
      <c r="K41" s="3">
        <v>1942</v>
      </c>
      <c r="L41">
        <v>29</v>
      </c>
    </row>
    <row r="42" spans="1:12" x14ac:dyDescent="0.2">
      <c r="A42" s="2"/>
      <c r="B42" s="3"/>
      <c r="C42" s="43"/>
      <c r="D42" s="7"/>
      <c r="E42" s="12"/>
      <c r="F42" s="3"/>
      <c r="G42" s="3"/>
      <c r="H42" s="3"/>
      <c r="I42" s="3"/>
      <c r="J42" s="3"/>
      <c r="K42" s="3"/>
    </row>
    <row r="43" spans="1:12" x14ac:dyDescent="0.2">
      <c r="A43" s="2" t="s">
        <v>28</v>
      </c>
      <c r="B43" s="3">
        <v>35</v>
      </c>
      <c r="C43" s="43">
        <v>38</v>
      </c>
      <c r="D43" s="7" t="s">
        <v>29</v>
      </c>
      <c r="E43" s="12">
        <v>80</v>
      </c>
      <c r="F43" s="5" t="s">
        <v>98</v>
      </c>
      <c r="G43" s="3"/>
      <c r="H43" s="3"/>
      <c r="I43" s="3" t="s">
        <v>93</v>
      </c>
      <c r="J43" s="3"/>
      <c r="K43" s="3">
        <v>1973</v>
      </c>
    </row>
    <row r="44" spans="1:12" x14ac:dyDescent="0.2">
      <c r="A44" s="2" t="s">
        <v>28</v>
      </c>
      <c r="B44" s="3">
        <v>36</v>
      </c>
      <c r="C44" s="43">
        <v>39</v>
      </c>
      <c r="D44" s="97" t="s">
        <v>168</v>
      </c>
      <c r="E44" s="12">
        <v>40</v>
      </c>
      <c r="F44" s="5" t="s">
        <v>98</v>
      </c>
      <c r="G44" s="3"/>
      <c r="H44" s="3"/>
      <c r="I44" s="91" t="s">
        <v>146</v>
      </c>
      <c r="J44" s="3"/>
      <c r="K44" s="3">
        <v>2023</v>
      </c>
    </row>
    <row r="45" spans="1:12" x14ac:dyDescent="0.2">
      <c r="A45" s="2" t="s">
        <v>28</v>
      </c>
      <c r="B45" s="3">
        <v>37</v>
      </c>
      <c r="C45" s="43">
        <v>40</v>
      </c>
      <c r="D45" s="7" t="s">
        <v>30</v>
      </c>
      <c r="E45" s="12">
        <v>25</v>
      </c>
      <c r="F45" s="5" t="s">
        <v>98</v>
      </c>
      <c r="G45" s="3"/>
      <c r="H45" s="3"/>
      <c r="I45" s="3" t="s">
        <v>93</v>
      </c>
      <c r="J45" s="10" t="s">
        <v>103</v>
      </c>
      <c r="K45" s="3">
        <v>2001</v>
      </c>
    </row>
    <row r="46" spans="1:12" x14ac:dyDescent="0.2">
      <c r="A46" s="2" t="s">
        <v>28</v>
      </c>
      <c r="B46" s="3">
        <v>38</v>
      </c>
      <c r="C46" s="43">
        <v>41</v>
      </c>
      <c r="D46" s="7" t="s">
        <v>31</v>
      </c>
      <c r="E46" s="12">
        <v>45</v>
      </c>
      <c r="F46" s="5" t="s">
        <v>98</v>
      </c>
      <c r="G46" s="3"/>
      <c r="H46" s="3"/>
      <c r="I46" s="3" t="s">
        <v>93</v>
      </c>
      <c r="J46" s="3"/>
      <c r="K46" s="3">
        <v>1978</v>
      </c>
    </row>
    <row r="47" spans="1:12" x14ac:dyDescent="0.2">
      <c r="A47" s="2" t="s">
        <v>28</v>
      </c>
      <c r="B47" s="91" t="s">
        <v>178</v>
      </c>
      <c r="C47" s="44">
        <v>42</v>
      </c>
      <c r="D47" s="7" t="s">
        <v>176</v>
      </c>
      <c r="E47" s="12">
        <v>80</v>
      </c>
      <c r="F47" s="5" t="s">
        <v>98</v>
      </c>
      <c r="G47" s="5" t="s">
        <v>98</v>
      </c>
      <c r="H47" s="3"/>
      <c r="I47" s="3" t="s">
        <v>93</v>
      </c>
      <c r="J47" s="3"/>
      <c r="K47" s="3">
        <v>1943</v>
      </c>
    </row>
    <row r="48" spans="1:12" x14ac:dyDescent="0.2">
      <c r="A48" s="2" t="s">
        <v>28</v>
      </c>
      <c r="B48" s="3">
        <v>40</v>
      </c>
      <c r="C48" s="43">
        <f>C47+1</f>
        <v>43</v>
      </c>
      <c r="D48" s="7" t="s">
        <v>177</v>
      </c>
      <c r="E48" s="12">
        <v>40</v>
      </c>
      <c r="F48" s="3"/>
      <c r="G48" s="5" t="s">
        <v>98</v>
      </c>
      <c r="H48" s="3"/>
      <c r="I48" s="3" t="s">
        <v>94</v>
      </c>
      <c r="J48" s="3"/>
      <c r="K48" s="3">
        <v>1994</v>
      </c>
    </row>
    <row r="49" spans="1:12" x14ac:dyDescent="0.2">
      <c r="A49" s="2" t="s">
        <v>28</v>
      </c>
      <c r="B49" s="3">
        <v>41</v>
      </c>
      <c r="C49" s="43">
        <f t="shared" ref="C49:C56" si="0">C48+1</f>
        <v>44</v>
      </c>
      <c r="D49" s="7" t="s">
        <v>32</v>
      </c>
      <c r="E49" s="12">
        <v>35</v>
      </c>
      <c r="F49" s="5" t="s">
        <v>98</v>
      </c>
      <c r="G49" s="3"/>
      <c r="H49" s="3"/>
      <c r="I49" s="3" t="s">
        <v>93</v>
      </c>
      <c r="J49" s="3"/>
      <c r="K49" s="3">
        <v>1973</v>
      </c>
    </row>
    <row r="50" spans="1:12" x14ac:dyDescent="0.2">
      <c r="A50" s="2" t="s">
        <v>28</v>
      </c>
      <c r="B50" s="3">
        <v>42</v>
      </c>
      <c r="C50" s="43">
        <f t="shared" si="0"/>
        <v>45</v>
      </c>
      <c r="D50" s="7" t="s">
        <v>33</v>
      </c>
      <c r="E50" s="12">
        <v>20</v>
      </c>
      <c r="F50" s="5" t="s">
        <v>98</v>
      </c>
      <c r="G50" s="3"/>
      <c r="H50" s="3"/>
      <c r="I50" s="3" t="s">
        <v>93</v>
      </c>
      <c r="J50" s="10" t="s">
        <v>103</v>
      </c>
      <c r="K50" s="3">
        <v>1999</v>
      </c>
    </row>
    <row r="51" spans="1:12" x14ac:dyDescent="0.2">
      <c r="A51" s="2" t="s">
        <v>28</v>
      </c>
      <c r="B51" s="91" t="s">
        <v>138</v>
      </c>
      <c r="C51" s="43">
        <f t="shared" si="0"/>
        <v>46</v>
      </c>
      <c r="D51" s="7" t="s">
        <v>179</v>
      </c>
      <c r="E51" s="12">
        <v>80</v>
      </c>
      <c r="F51" s="5" t="s">
        <v>98</v>
      </c>
      <c r="G51" s="5" t="s">
        <v>98</v>
      </c>
      <c r="H51" s="3"/>
      <c r="I51" s="3" t="s">
        <v>93</v>
      </c>
      <c r="J51" s="3"/>
      <c r="K51" s="3">
        <v>1941</v>
      </c>
    </row>
    <row r="52" spans="1:12" x14ac:dyDescent="0.2">
      <c r="A52" s="2" t="s">
        <v>28</v>
      </c>
      <c r="B52" s="3">
        <v>44</v>
      </c>
      <c r="C52" s="43">
        <f t="shared" si="0"/>
        <v>47</v>
      </c>
      <c r="D52" s="7" t="s">
        <v>180</v>
      </c>
      <c r="E52" s="12">
        <v>40</v>
      </c>
      <c r="F52" s="3"/>
      <c r="G52" s="5" t="s">
        <v>98</v>
      </c>
      <c r="H52" s="3"/>
      <c r="I52" s="3" t="s">
        <v>94</v>
      </c>
      <c r="J52" s="3"/>
      <c r="K52" s="3">
        <v>1994</v>
      </c>
    </row>
    <row r="53" spans="1:12" x14ac:dyDescent="0.2">
      <c r="A53" s="2" t="s">
        <v>28</v>
      </c>
      <c r="B53" s="91" t="s">
        <v>157</v>
      </c>
      <c r="C53" s="43">
        <f t="shared" si="0"/>
        <v>48</v>
      </c>
      <c r="D53" s="7" t="s">
        <v>181</v>
      </c>
      <c r="E53" s="12">
        <v>50</v>
      </c>
      <c r="F53" s="5" t="s">
        <v>98</v>
      </c>
      <c r="G53" s="5" t="s">
        <v>98</v>
      </c>
      <c r="H53" s="3"/>
      <c r="I53" s="3" t="s">
        <v>93</v>
      </c>
      <c r="J53" s="3"/>
      <c r="K53" s="3">
        <v>1943</v>
      </c>
    </row>
    <row r="54" spans="1:12" x14ac:dyDescent="0.2">
      <c r="A54" s="2" t="s">
        <v>28</v>
      </c>
      <c r="B54" s="3">
        <v>46</v>
      </c>
      <c r="C54" s="43">
        <f t="shared" si="0"/>
        <v>49</v>
      </c>
      <c r="D54" s="7" t="s">
        <v>182</v>
      </c>
      <c r="E54" s="12">
        <v>40</v>
      </c>
      <c r="F54" s="3"/>
      <c r="G54" s="5" t="s">
        <v>98</v>
      </c>
      <c r="H54" s="3"/>
      <c r="I54" s="3" t="s">
        <v>94</v>
      </c>
      <c r="J54" s="3"/>
      <c r="K54" s="3">
        <v>1994</v>
      </c>
    </row>
    <row r="55" spans="1:12" x14ac:dyDescent="0.2">
      <c r="A55" s="2" t="s">
        <v>28</v>
      </c>
      <c r="B55" s="3">
        <v>47</v>
      </c>
      <c r="C55" s="43">
        <f t="shared" si="0"/>
        <v>50</v>
      </c>
      <c r="D55" s="7" t="s">
        <v>34</v>
      </c>
      <c r="E55" s="12">
        <v>40</v>
      </c>
      <c r="F55" s="5" t="s">
        <v>98</v>
      </c>
      <c r="G55" s="3"/>
      <c r="H55" s="3"/>
      <c r="I55" s="9" t="s">
        <v>94</v>
      </c>
      <c r="J55" s="10" t="s">
        <v>103</v>
      </c>
      <c r="K55" s="9">
        <v>2010</v>
      </c>
    </row>
    <row r="56" spans="1:12" x14ac:dyDescent="0.2">
      <c r="A56" s="2" t="s">
        <v>28</v>
      </c>
      <c r="B56" s="3">
        <v>48</v>
      </c>
      <c r="C56" s="43">
        <f t="shared" si="0"/>
        <v>51</v>
      </c>
      <c r="D56" s="7" t="s">
        <v>35</v>
      </c>
      <c r="E56" s="12">
        <v>80</v>
      </c>
      <c r="F56" s="5" t="s">
        <v>98</v>
      </c>
      <c r="G56" s="3"/>
      <c r="H56" s="3"/>
      <c r="I56" s="3" t="s">
        <v>94</v>
      </c>
      <c r="J56" s="3"/>
      <c r="K56" s="3">
        <v>2005</v>
      </c>
      <c r="L56">
        <v>40</v>
      </c>
    </row>
    <row r="57" spans="1:12" x14ac:dyDescent="0.2">
      <c r="A57" s="2"/>
      <c r="B57" s="3"/>
      <c r="C57" s="43"/>
      <c r="D57" s="7"/>
      <c r="E57" s="12"/>
      <c r="F57" s="3"/>
      <c r="G57" s="3"/>
      <c r="H57" s="3"/>
      <c r="I57" s="3"/>
      <c r="J57" s="3"/>
      <c r="K57" s="3"/>
    </row>
    <row r="58" spans="1:12" x14ac:dyDescent="0.2">
      <c r="A58" s="2" t="s">
        <v>36</v>
      </c>
      <c r="B58" s="3">
        <v>49</v>
      </c>
      <c r="C58" s="43">
        <v>52</v>
      </c>
      <c r="D58" s="7" t="s">
        <v>37</v>
      </c>
      <c r="E58" s="12">
        <v>40</v>
      </c>
      <c r="F58" s="5" t="s">
        <v>98</v>
      </c>
      <c r="G58" s="3"/>
      <c r="H58" s="3"/>
      <c r="I58" s="3" t="s">
        <v>94</v>
      </c>
      <c r="J58" s="3"/>
      <c r="K58" s="3">
        <v>2009</v>
      </c>
    </row>
    <row r="59" spans="1:12" x14ac:dyDescent="0.2">
      <c r="A59" s="2" t="s">
        <v>36</v>
      </c>
      <c r="B59" s="3">
        <f>B58+1</f>
        <v>50</v>
      </c>
      <c r="C59" s="43">
        <f>C58+1</f>
        <v>53</v>
      </c>
      <c r="D59" s="7" t="s">
        <v>67</v>
      </c>
      <c r="E59" s="12">
        <v>50</v>
      </c>
      <c r="F59" s="5" t="s">
        <v>98</v>
      </c>
      <c r="G59" s="3"/>
      <c r="H59" s="3"/>
      <c r="I59" s="3" t="s">
        <v>93</v>
      </c>
      <c r="J59" s="3"/>
      <c r="K59" s="3">
        <v>1949</v>
      </c>
    </row>
    <row r="60" spans="1:12" x14ac:dyDescent="0.2">
      <c r="A60" s="2" t="s">
        <v>36</v>
      </c>
      <c r="B60" s="3">
        <v>50</v>
      </c>
      <c r="C60" s="43">
        <f t="shared" ref="C60:C84" si="1">C59+1</f>
        <v>54</v>
      </c>
      <c r="D60" s="7" t="s">
        <v>81</v>
      </c>
      <c r="E60" s="12">
        <v>50</v>
      </c>
      <c r="F60" s="5" t="s">
        <v>98</v>
      </c>
      <c r="G60" s="3"/>
      <c r="H60" s="3"/>
      <c r="I60" s="3" t="s">
        <v>94</v>
      </c>
      <c r="J60" s="3"/>
      <c r="K60" s="3">
        <v>1980</v>
      </c>
    </row>
    <row r="61" spans="1:12" x14ac:dyDescent="0.2">
      <c r="A61" s="2" t="s">
        <v>36</v>
      </c>
      <c r="B61" s="3">
        <f>B60+1</f>
        <v>51</v>
      </c>
      <c r="C61" s="43">
        <f t="shared" si="1"/>
        <v>55</v>
      </c>
      <c r="D61" s="7" t="s">
        <v>68</v>
      </c>
      <c r="E61" s="12">
        <v>90</v>
      </c>
      <c r="F61" s="5" t="s">
        <v>98</v>
      </c>
      <c r="G61" s="3"/>
      <c r="H61" s="3"/>
      <c r="I61" s="3" t="s">
        <v>93</v>
      </c>
      <c r="J61" s="3"/>
      <c r="K61" s="3">
        <v>1931</v>
      </c>
    </row>
    <row r="62" spans="1:12" x14ac:dyDescent="0.2">
      <c r="A62" s="2" t="s">
        <v>36</v>
      </c>
      <c r="B62" s="3">
        <v>51</v>
      </c>
      <c r="C62" s="43">
        <f t="shared" si="1"/>
        <v>56</v>
      </c>
      <c r="D62" s="7" t="s">
        <v>82</v>
      </c>
      <c r="E62" s="12">
        <v>60</v>
      </c>
      <c r="F62" s="5" t="s">
        <v>98</v>
      </c>
      <c r="G62" s="3"/>
      <c r="H62" s="3"/>
      <c r="I62" s="3" t="s">
        <v>94</v>
      </c>
      <c r="J62" s="3"/>
      <c r="K62" s="3">
        <v>2009</v>
      </c>
    </row>
    <row r="63" spans="1:12" x14ac:dyDescent="0.2">
      <c r="A63" s="2" t="s">
        <v>36</v>
      </c>
      <c r="B63" s="3">
        <v>52</v>
      </c>
      <c r="C63" s="43">
        <f t="shared" si="1"/>
        <v>57</v>
      </c>
      <c r="D63" s="7" t="s">
        <v>38</v>
      </c>
      <c r="E63" s="12">
        <v>40</v>
      </c>
      <c r="F63" s="5" t="s">
        <v>98</v>
      </c>
      <c r="G63" s="3"/>
      <c r="H63" s="3"/>
      <c r="I63" s="3" t="s">
        <v>94</v>
      </c>
      <c r="J63" s="3"/>
      <c r="K63" s="3">
        <v>2009</v>
      </c>
    </row>
    <row r="64" spans="1:12" x14ac:dyDescent="0.2">
      <c r="A64" s="2" t="s">
        <v>36</v>
      </c>
      <c r="B64" s="3">
        <v>53</v>
      </c>
      <c r="C64" s="43">
        <f t="shared" si="1"/>
        <v>58</v>
      </c>
      <c r="D64" s="7" t="s">
        <v>69</v>
      </c>
      <c r="E64" s="96">
        <v>45</v>
      </c>
      <c r="F64" s="5" t="s">
        <v>98</v>
      </c>
      <c r="G64" s="3"/>
      <c r="H64" s="3"/>
      <c r="I64" s="3" t="s">
        <v>93</v>
      </c>
      <c r="J64" s="3"/>
      <c r="K64" s="3">
        <v>1950</v>
      </c>
    </row>
    <row r="65" spans="1:11" x14ac:dyDescent="0.2">
      <c r="A65" s="2" t="s">
        <v>36</v>
      </c>
      <c r="B65" s="3">
        <v>53</v>
      </c>
      <c r="C65" s="43">
        <f t="shared" si="1"/>
        <v>59</v>
      </c>
      <c r="D65" s="7" t="s">
        <v>83</v>
      </c>
      <c r="E65" s="12">
        <v>40</v>
      </c>
      <c r="F65" s="5" t="s">
        <v>98</v>
      </c>
      <c r="G65" s="3"/>
      <c r="H65" s="3"/>
      <c r="I65" s="3" t="s">
        <v>94</v>
      </c>
      <c r="J65" s="3"/>
      <c r="K65" s="3">
        <v>1999</v>
      </c>
    </row>
    <row r="66" spans="1:11" x14ac:dyDescent="0.2">
      <c r="A66" s="2" t="s">
        <v>36</v>
      </c>
      <c r="B66" s="3">
        <v>54</v>
      </c>
      <c r="C66" s="43">
        <f t="shared" si="1"/>
        <v>60</v>
      </c>
      <c r="D66" s="7" t="s">
        <v>39</v>
      </c>
      <c r="E66" s="12">
        <v>80</v>
      </c>
      <c r="F66" s="5" t="s">
        <v>98</v>
      </c>
      <c r="G66" s="3"/>
      <c r="H66" s="3"/>
      <c r="I66" s="3" t="s">
        <v>94</v>
      </c>
      <c r="J66" s="3"/>
      <c r="K66" s="3">
        <v>1945</v>
      </c>
    </row>
    <row r="67" spans="1:11" x14ac:dyDescent="0.2">
      <c r="A67" s="2" t="s">
        <v>36</v>
      </c>
      <c r="B67" s="3">
        <f>B66+1</f>
        <v>55</v>
      </c>
      <c r="C67" s="43">
        <f t="shared" si="1"/>
        <v>61</v>
      </c>
      <c r="D67" s="7" t="s">
        <v>40</v>
      </c>
      <c r="E67" s="12">
        <v>50</v>
      </c>
      <c r="F67" s="5" t="s">
        <v>98</v>
      </c>
      <c r="G67" s="3"/>
      <c r="H67" s="3"/>
      <c r="I67" s="91" t="s">
        <v>146</v>
      </c>
      <c r="J67" s="10" t="s">
        <v>103</v>
      </c>
      <c r="K67" s="3">
        <v>2009</v>
      </c>
    </row>
    <row r="68" spans="1:11" x14ac:dyDescent="0.2">
      <c r="A68" s="2" t="s">
        <v>36</v>
      </c>
      <c r="B68" s="3">
        <f t="shared" ref="B68:B73" si="2">B67+1</f>
        <v>56</v>
      </c>
      <c r="C68" s="43">
        <f t="shared" si="1"/>
        <v>62</v>
      </c>
      <c r="D68" s="7" t="s">
        <v>41</v>
      </c>
      <c r="E68" s="12">
        <v>80</v>
      </c>
      <c r="F68" s="5" t="s">
        <v>98</v>
      </c>
      <c r="G68" s="3"/>
      <c r="H68" s="3"/>
      <c r="I68" s="3" t="s">
        <v>93</v>
      </c>
      <c r="J68" s="3"/>
      <c r="K68" s="3">
        <v>1941</v>
      </c>
    </row>
    <row r="69" spans="1:11" ht="26.25" hidden="1" customHeight="1" x14ac:dyDescent="0.2">
      <c r="A69" s="2" t="s">
        <v>36</v>
      </c>
      <c r="B69" s="3"/>
      <c r="C69" s="43">
        <f t="shared" si="1"/>
        <v>63</v>
      </c>
      <c r="D69" s="7" t="s">
        <v>42</v>
      </c>
      <c r="E69" s="12"/>
      <c r="F69" s="5" t="s">
        <v>98</v>
      </c>
      <c r="G69" s="3"/>
      <c r="H69" s="3"/>
      <c r="I69" s="3" t="s">
        <v>93</v>
      </c>
      <c r="J69" s="3"/>
      <c r="K69" s="3">
        <v>1962</v>
      </c>
    </row>
    <row r="70" spans="1:11" x14ac:dyDescent="0.2">
      <c r="A70" s="2" t="s">
        <v>36</v>
      </c>
      <c r="B70" s="3">
        <v>57</v>
      </c>
      <c r="C70" s="43">
        <v>63</v>
      </c>
      <c r="D70" s="7" t="s">
        <v>43</v>
      </c>
      <c r="E70" s="12">
        <v>50</v>
      </c>
      <c r="F70" s="5" t="s">
        <v>98</v>
      </c>
      <c r="G70" s="3"/>
      <c r="H70" s="3"/>
      <c r="I70" s="3" t="s">
        <v>93</v>
      </c>
      <c r="J70" s="10" t="s">
        <v>103</v>
      </c>
      <c r="K70" s="3">
        <v>2010</v>
      </c>
    </row>
    <row r="71" spans="1:11" x14ac:dyDescent="0.2">
      <c r="A71" s="2" t="s">
        <v>36</v>
      </c>
      <c r="B71" s="3">
        <f t="shared" si="2"/>
        <v>58</v>
      </c>
      <c r="C71" s="43">
        <f t="shared" si="1"/>
        <v>64</v>
      </c>
      <c r="D71" s="7" t="s">
        <v>44</v>
      </c>
      <c r="E71" s="12">
        <v>60</v>
      </c>
      <c r="F71" s="5" t="s">
        <v>98</v>
      </c>
      <c r="G71" s="3"/>
      <c r="H71" s="3"/>
      <c r="I71" s="5" t="s">
        <v>94</v>
      </c>
      <c r="J71" s="3"/>
      <c r="K71" s="5">
        <v>2009</v>
      </c>
    </row>
    <row r="72" spans="1:11" x14ac:dyDescent="0.2">
      <c r="A72" s="2" t="s">
        <v>36</v>
      </c>
      <c r="B72" s="3">
        <f t="shared" si="2"/>
        <v>59</v>
      </c>
      <c r="C72" s="43">
        <f t="shared" si="1"/>
        <v>65</v>
      </c>
      <c r="D72" s="7" t="s">
        <v>45</v>
      </c>
      <c r="E72" s="12">
        <v>45</v>
      </c>
      <c r="F72" s="5" t="s">
        <v>98</v>
      </c>
      <c r="G72" s="3"/>
      <c r="H72" s="3"/>
      <c r="I72" s="5" t="s">
        <v>94</v>
      </c>
      <c r="J72" s="3"/>
      <c r="K72" s="5">
        <v>2009</v>
      </c>
    </row>
    <row r="73" spans="1:11" x14ac:dyDescent="0.2">
      <c r="A73" s="2" t="s">
        <v>36</v>
      </c>
      <c r="B73" s="3">
        <f t="shared" si="2"/>
        <v>60</v>
      </c>
      <c r="C73" s="43">
        <f t="shared" si="1"/>
        <v>66</v>
      </c>
      <c r="D73" s="7" t="s">
        <v>70</v>
      </c>
      <c r="E73" s="12">
        <v>200</v>
      </c>
      <c r="F73" s="5" t="s">
        <v>98</v>
      </c>
      <c r="G73" s="3"/>
      <c r="H73" s="3"/>
      <c r="I73" s="3" t="s">
        <v>93</v>
      </c>
      <c r="J73" s="3"/>
      <c r="K73" s="3">
        <v>1893</v>
      </c>
    </row>
    <row r="74" spans="1:11" x14ac:dyDescent="0.2">
      <c r="A74" s="2" t="s">
        <v>36</v>
      </c>
      <c r="B74" s="3">
        <v>60</v>
      </c>
      <c r="C74" s="43">
        <f t="shared" si="1"/>
        <v>67</v>
      </c>
      <c r="D74" s="7" t="s">
        <v>84</v>
      </c>
      <c r="E74" s="12">
        <v>200</v>
      </c>
      <c r="F74" s="5" t="s">
        <v>98</v>
      </c>
      <c r="G74" s="3"/>
      <c r="H74" s="3"/>
      <c r="I74" s="3" t="s">
        <v>94</v>
      </c>
      <c r="J74" s="3"/>
      <c r="K74" s="3">
        <v>2004</v>
      </c>
    </row>
    <row r="75" spans="1:11" x14ac:dyDescent="0.2">
      <c r="A75" s="2" t="s">
        <v>36</v>
      </c>
      <c r="B75" s="91" t="s">
        <v>183</v>
      </c>
      <c r="C75" s="43">
        <f t="shared" si="1"/>
        <v>68</v>
      </c>
      <c r="D75" s="7" t="s">
        <v>184</v>
      </c>
      <c r="E75" s="12">
        <v>40</v>
      </c>
      <c r="F75" s="5" t="s">
        <v>98</v>
      </c>
      <c r="G75" s="5" t="s">
        <v>98</v>
      </c>
      <c r="H75" s="3"/>
      <c r="I75" s="3" t="s">
        <v>93</v>
      </c>
      <c r="J75" s="3"/>
      <c r="K75" s="3">
        <v>1941</v>
      </c>
    </row>
    <row r="76" spans="1:11" x14ac:dyDescent="0.2">
      <c r="A76" s="2" t="s">
        <v>36</v>
      </c>
      <c r="B76" s="3">
        <v>62</v>
      </c>
      <c r="C76" s="43">
        <f t="shared" si="1"/>
        <v>69</v>
      </c>
      <c r="D76" s="7" t="s">
        <v>185</v>
      </c>
      <c r="E76" s="12">
        <v>80</v>
      </c>
      <c r="F76" s="3"/>
      <c r="G76" s="5" t="s">
        <v>98</v>
      </c>
      <c r="H76" s="3"/>
      <c r="I76" s="3" t="s">
        <v>94</v>
      </c>
      <c r="J76" s="3"/>
      <c r="K76" s="3">
        <v>1990</v>
      </c>
    </row>
    <row r="77" spans="1:11" x14ac:dyDescent="0.2">
      <c r="A77" s="2" t="s">
        <v>36</v>
      </c>
      <c r="B77" s="3">
        <v>63</v>
      </c>
      <c r="C77" s="43">
        <f t="shared" si="1"/>
        <v>70</v>
      </c>
      <c r="D77" s="7" t="s">
        <v>46</v>
      </c>
      <c r="E77" s="12">
        <v>80</v>
      </c>
      <c r="F77" s="5" t="s">
        <v>98</v>
      </c>
      <c r="G77" s="3"/>
      <c r="H77" s="3"/>
      <c r="I77" s="5" t="s">
        <v>94</v>
      </c>
      <c r="J77" s="3"/>
      <c r="K77" s="5">
        <v>2009</v>
      </c>
    </row>
    <row r="78" spans="1:11" x14ac:dyDescent="0.2">
      <c r="A78" s="2" t="s">
        <v>36</v>
      </c>
      <c r="B78" s="3">
        <v>64</v>
      </c>
      <c r="C78" s="43">
        <f t="shared" si="1"/>
        <v>71</v>
      </c>
      <c r="D78" s="7" t="s">
        <v>105</v>
      </c>
      <c r="E78" s="12">
        <v>20</v>
      </c>
      <c r="F78" s="5" t="s">
        <v>98</v>
      </c>
      <c r="G78" s="3"/>
      <c r="H78" s="3"/>
      <c r="I78" s="5" t="s">
        <v>93</v>
      </c>
      <c r="J78" s="3"/>
      <c r="K78" s="5"/>
    </row>
    <row r="79" spans="1:11" x14ac:dyDescent="0.2">
      <c r="A79" s="2" t="s">
        <v>36</v>
      </c>
      <c r="B79" s="3">
        <v>64</v>
      </c>
      <c r="C79" s="43">
        <f t="shared" si="1"/>
        <v>72</v>
      </c>
      <c r="D79" s="7" t="s">
        <v>106</v>
      </c>
      <c r="E79" s="12">
        <v>40</v>
      </c>
      <c r="F79" s="5" t="s">
        <v>98</v>
      </c>
      <c r="G79" s="3"/>
      <c r="H79" s="3"/>
      <c r="I79" s="5" t="s">
        <v>94</v>
      </c>
      <c r="J79" s="3"/>
      <c r="K79" s="5"/>
    </row>
    <row r="80" spans="1:11" x14ac:dyDescent="0.2">
      <c r="A80" s="2" t="s">
        <v>36</v>
      </c>
      <c r="B80" s="3">
        <v>65</v>
      </c>
      <c r="C80" s="43">
        <f t="shared" si="1"/>
        <v>73</v>
      </c>
      <c r="D80" s="7" t="s">
        <v>47</v>
      </c>
      <c r="E80" s="12">
        <v>40</v>
      </c>
      <c r="F80" s="5" t="s">
        <v>98</v>
      </c>
      <c r="G80" s="3"/>
      <c r="H80" s="3"/>
      <c r="I80" s="3" t="s">
        <v>93</v>
      </c>
      <c r="J80" s="3"/>
      <c r="K80" s="3">
        <v>2010</v>
      </c>
    </row>
    <row r="81" spans="1:12" x14ac:dyDescent="0.2">
      <c r="A81" s="2" t="s">
        <v>36</v>
      </c>
      <c r="B81" s="3">
        <v>66</v>
      </c>
      <c r="C81" s="43">
        <f t="shared" si="1"/>
        <v>74</v>
      </c>
      <c r="D81" s="7" t="s">
        <v>112</v>
      </c>
      <c r="E81" s="12">
        <v>40</v>
      </c>
      <c r="F81" s="5" t="s">
        <v>98</v>
      </c>
      <c r="G81" s="3"/>
      <c r="H81" s="3"/>
      <c r="I81" s="15" t="s">
        <v>93</v>
      </c>
      <c r="J81" s="3"/>
      <c r="K81" s="3"/>
    </row>
    <row r="82" spans="1:12" x14ac:dyDescent="0.2">
      <c r="A82" s="2" t="s">
        <v>36</v>
      </c>
      <c r="B82" s="3">
        <v>67</v>
      </c>
      <c r="C82" s="43">
        <f t="shared" si="1"/>
        <v>75</v>
      </c>
      <c r="D82" s="7" t="s">
        <v>48</v>
      </c>
      <c r="E82" s="12">
        <v>50</v>
      </c>
      <c r="F82" s="5" t="s">
        <v>98</v>
      </c>
      <c r="G82" s="3"/>
      <c r="H82" s="3"/>
      <c r="I82" s="5" t="s">
        <v>94</v>
      </c>
      <c r="J82" s="3"/>
      <c r="K82" s="5">
        <v>2010</v>
      </c>
    </row>
    <row r="83" spans="1:12" x14ac:dyDescent="0.2">
      <c r="A83" s="2" t="s">
        <v>36</v>
      </c>
      <c r="B83" s="3">
        <v>68</v>
      </c>
      <c r="C83" s="43">
        <f t="shared" si="1"/>
        <v>76</v>
      </c>
      <c r="D83" s="7" t="s">
        <v>113</v>
      </c>
      <c r="E83" s="12">
        <v>20</v>
      </c>
      <c r="F83" s="5" t="s">
        <v>98</v>
      </c>
      <c r="G83" s="3"/>
      <c r="H83" s="3"/>
      <c r="I83" s="5" t="s">
        <v>93</v>
      </c>
      <c r="J83" s="3"/>
      <c r="K83" s="5"/>
    </row>
    <row r="84" spans="1:12" x14ac:dyDescent="0.2">
      <c r="A84" s="2" t="s">
        <v>36</v>
      </c>
      <c r="B84" s="3">
        <v>69</v>
      </c>
      <c r="C84" s="43">
        <f t="shared" si="1"/>
        <v>77</v>
      </c>
      <c r="D84" s="7" t="s">
        <v>49</v>
      </c>
      <c r="E84" s="12">
        <v>60</v>
      </c>
      <c r="F84" s="5" t="s">
        <v>98</v>
      </c>
      <c r="G84" s="3"/>
      <c r="H84" s="3"/>
      <c r="I84" s="15" t="s">
        <v>93</v>
      </c>
      <c r="J84" s="3"/>
      <c r="K84" s="3">
        <v>2002</v>
      </c>
      <c r="L84">
        <v>54</v>
      </c>
    </row>
    <row r="85" spans="1:12" x14ac:dyDescent="0.2">
      <c r="A85" s="2"/>
      <c r="B85" s="3"/>
      <c r="C85" s="43"/>
      <c r="D85" s="7"/>
      <c r="E85" s="12"/>
      <c r="F85" s="3"/>
      <c r="G85" s="3"/>
      <c r="H85" s="3"/>
      <c r="I85" s="3"/>
      <c r="J85" s="3"/>
      <c r="K85" s="3"/>
    </row>
    <row r="86" spans="1:12" x14ac:dyDescent="0.2">
      <c r="A86" s="2" t="s">
        <v>50</v>
      </c>
      <c r="B86" s="91" t="s">
        <v>186</v>
      </c>
      <c r="C86" s="43">
        <v>78</v>
      </c>
      <c r="D86" s="7" t="s">
        <v>173</v>
      </c>
      <c r="E86" s="12">
        <v>40</v>
      </c>
      <c r="F86" s="5" t="s">
        <v>98</v>
      </c>
      <c r="G86" s="3"/>
      <c r="H86" s="3"/>
      <c r="I86" s="5" t="s">
        <v>94</v>
      </c>
      <c r="J86" s="3"/>
      <c r="K86" s="5" t="s">
        <v>172</v>
      </c>
    </row>
    <row r="87" spans="1:12" x14ac:dyDescent="0.2">
      <c r="A87" s="2" t="s">
        <v>50</v>
      </c>
      <c r="B87" s="91" t="s">
        <v>139</v>
      </c>
      <c r="C87" s="44">
        <f>C86+1</f>
        <v>79</v>
      </c>
      <c r="D87" s="7" t="s">
        <v>187</v>
      </c>
      <c r="E87" s="12">
        <v>80</v>
      </c>
      <c r="F87" s="5" t="s">
        <v>98</v>
      </c>
      <c r="G87" s="5" t="s">
        <v>98</v>
      </c>
      <c r="H87" s="3"/>
      <c r="I87" s="3" t="s">
        <v>93</v>
      </c>
      <c r="J87" s="3"/>
      <c r="K87" s="3">
        <v>1941</v>
      </c>
    </row>
    <row r="88" spans="1:12" x14ac:dyDescent="0.2">
      <c r="A88" s="2" t="s">
        <v>50</v>
      </c>
      <c r="B88" s="3">
        <v>74</v>
      </c>
      <c r="C88" s="44">
        <f t="shared" ref="C88:C97" si="3">C87+1</f>
        <v>80</v>
      </c>
      <c r="D88" s="7" t="s">
        <v>52</v>
      </c>
      <c r="E88" s="12">
        <v>50</v>
      </c>
      <c r="F88" s="5" t="s">
        <v>98</v>
      </c>
      <c r="G88" s="3"/>
      <c r="H88" s="3"/>
      <c r="I88" s="3" t="s">
        <v>94</v>
      </c>
      <c r="J88" s="10" t="s">
        <v>103</v>
      </c>
      <c r="K88" s="3">
        <v>2010</v>
      </c>
    </row>
    <row r="89" spans="1:12" x14ac:dyDescent="0.2">
      <c r="A89" s="2" t="s">
        <v>50</v>
      </c>
      <c r="B89" s="91" t="s">
        <v>140</v>
      </c>
      <c r="C89" s="44">
        <f t="shared" si="3"/>
        <v>81</v>
      </c>
      <c r="D89" s="7" t="s">
        <v>188</v>
      </c>
      <c r="E89" s="12">
        <v>45</v>
      </c>
      <c r="F89" s="5" t="s">
        <v>98</v>
      </c>
      <c r="G89" s="5" t="s">
        <v>98</v>
      </c>
      <c r="H89" s="3"/>
      <c r="I89" s="3" t="s">
        <v>93</v>
      </c>
      <c r="J89" s="3"/>
      <c r="K89" s="3">
        <v>1941</v>
      </c>
    </row>
    <row r="90" spans="1:12" x14ac:dyDescent="0.2">
      <c r="A90" s="2" t="s">
        <v>50</v>
      </c>
      <c r="B90" s="3">
        <v>76</v>
      </c>
      <c r="C90" s="44">
        <f t="shared" si="3"/>
        <v>82</v>
      </c>
      <c r="D90" s="7" t="s">
        <v>189</v>
      </c>
      <c r="E90" s="12">
        <v>40</v>
      </c>
      <c r="F90" s="5" t="s">
        <v>98</v>
      </c>
      <c r="G90" s="3"/>
      <c r="H90" s="3"/>
      <c r="I90" s="3" t="s">
        <v>94</v>
      </c>
      <c r="J90" s="3"/>
      <c r="K90" s="3">
        <v>2010</v>
      </c>
    </row>
    <row r="91" spans="1:12" x14ac:dyDescent="0.2">
      <c r="A91" s="2" t="s">
        <v>50</v>
      </c>
      <c r="B91" s="3">
        <v>77</v>
      </c>
      <c r="C91" s="44">
        <f t="shared" si="3"/>
        <v>83</v>
      </c>
      <c r="D91" s="16" t="s">
        <v>132</v>
      </c>
      <c r="E91" s="12">
        <v>35</v>
      </c>
      <c r="F91" s="3"/>
      <c r="G91" s="5" t="s">
        <v>98</v>
      </c>
      <c r="H91" s="3"/>
      <c r="I91" s="3" t="s">
        <v>93</v>
      </c>
      <c r="J91" s="3"/>
      <c r="K91" s="3">
        <v>2006</v>
      </c>
    </row>
    <row r="92" spans="1:12" x14ac:dyDescent="0.2">
      <c r="A92" s="2" t="s">
        <v>50</v>
      </c>
      <c r="B92" s="91" t="s">
        <v>190</v>
      </c>
      <c r="C92" s="44">
        <f t="shared" si="3"/>
        <v>84</v>
      </c>
      <c r="D92" s="7" t="s">
        <v>191</v>
      </c>
      <c r="E92" s="12">
        <v>44</v>
      </c>
      <c r="F92" s="5" t="s">
        <v>98</v>
      </c>
      <c r="G92" s="5" t="s">
        <v>98</v>
      </c>
      <c r="H92" s="3"/>
      <c r="I92" s="3" t="s">
        <v>93</v>
      </c>
      <c r="J92" s="3"/>
      <c r="K92" s="3">
        <v>1957</v>
      </c>
    </row>
    <row r="93" spans="1:12" x14ac:dyDescent="0.2">
      <c r="A93" s="2" t="s">
        <v>50</v>
      </c>
      <c r="B93" s="3">
        <v>79</v>
      </c>
      <c r="C93" s="44">
        <f t="shared" si="3"/>
        <v>85</v>
      </c>
      <c r="D93" s="7" t="s">
        <v>192</v>
      </c>
      <c r="E93" s="12">
        <v>44</v>
      </c>
      <c r="F93" s="3"/>
      <c r="G93" s="5" t="s">
        <v>98</v>
      </c>
      <c r="H93" s="3"/>
      <c r="I93" s="3" t="s">
        <v>94</v>
      </c>
      <c r="J93" s="3"/>
      <c r="K93" s="3">
        <v>1992</v>
      </c>
    </row>
    <row r="94" spans="1:12" x14ac:dyDescent="0.2">
      <c r="A94" s="2" t="s">
        <v>50</v>
      </c>
      <c r="B94" s="3">
        <v>80</v>
      </c>
      <c r="C94" s="44">
        <f t="shared" si="3"/>
        <v>86</v>
      </c>
      <c r="D94" s="16" t="s">
        <v>131</v>
      </c>
      <c r="E94" s="12">
        <v>35</v>
      </c>
      <c r="F94" s="3"/>
      <c r="G94" s="5" t="s">
        <v>98</v>
      </c>
      <c r="H94" s="3"/>
      <c r="I94" s="3" t="s">
        <v>93</v>
      </c>
      <c r="J94" s="3"/>
      <c r="K94" s="3">
        <v>2005</v>
      </c>
    </row>
    <row r="95" spans="1:12" x14ac:dyDescent="0.2">
      <c r="A95" s="2" t="s">
        <v>50</v>
      </c>
      <c r="B95" s="3">
        <v>81</v>
      </c>
      <c r="C95" s="44">
        <f t="shared" si="3"/>
        <v>87</v>
      </c>
      <c r="D95" s="7" t="s">
        <v>74</v>
      </c>
      <c r="E95" s="12">
        <v>66</v>
      </c>
      <c r="F95" s="3"/>
      <c r="G95" s="5" t="s">
        <v>98</v>
      </c>
      <c r="H95" s="3"/>
      <c r="I95" s="3" t="s">
        <v>93</v>
      </c>
      <c r="J95" s="3"/>
      <c r="K95" s="3">
        <v>1943</v>
      </c>
    </row>
    <row r="96" spans="1:12" x14ac:dyDescent="0.2">
      <c r="A96" s="2" t="s">
        <v>50</v>
      </c>
      <c r="B96" s="3">
        <v>81</v>
      </c>
      <c r="C96" s="44">
        <f t="shared" si="3"/>
        <v>88</v>
      </c>
      <c r="D96" s="7" t="s">
        <v>87</v>
      </c>
      <c r="E96" s="12">
        <v>66</v>
      </c>
      <c r="F96" s="3"/>
      <c r="G96" s="5" t="s">
        <v>98</v>
      </c>
      <c r="H96" s="3"/>
      <c r="I96" s="3" t="s">
        <v>94</v>
      </c>
      <c r="J96" s="3"/>
      <c r="K96" s="3">
        <v>1971</v>
      </c>
    </row>
    <row r="97" spans="1:12" x14ac:dyDescent="0.2">
      <c r="A97" s="2" t="s">
        <v>50</v>
      </c>
      <c r="B97" s="3">
        <v>82</v>
      </c>
      <c r="C97" s="44">
        <f t="shared" si="3"/>
        <v>89</v>
      </c>
      <c r="D97" s="7" t="s">
        <v>53</v>
      </c>
      <c r="E97" s="12">
        <v>132</v>
      </c>
      <c r="F97" s="5" t="s">
        <v>98</v>
      </c>
      <c r="G97" s="3"/>
      <c r="H97" s="3"/>
      <c r="I97" s="3" t="s">
        <v>93</v>
      </c>
      <c r="J97" s="3"/>
      <c r="K97" s="3">
        <v>1963</v>
      </c>
      <c r="L97">
        <v>60</v>
      </c>
    </row>
    <row r="98" spans="1:12" x14ac:dyDescent="0.2">
      <c r="A98" s="2"/>
      <c r="B98" s="3"/>
      <c r="C98" s="43"/>
      <c r="D98" s="7"/>
      <c r="E98" s="12"/>
      <c r="F98" s="3"/>
      <c r="G98" s="3"/>
      <c r="H98" s="3"/>
      <c r="I98" s="3"/>
      <c r="J98" s="3"/>
      <c r="K98" s="3"/>
    </row>
    <row r="99" spans="1:12" x14ac:dyDescent="0.2">
      <c r="A99" s="2" t="s">
        <v>54</v>
      </c>
      <c r="B99" s="91" t="s">
        <v>193</v>
      </c>
      <c r="C99" s="44">
        <v>90</v>
      </c>
      <c r="D99" s="7" t="s">
        <v>194</v>
      </c>
      <c r="E99" s="12">
        <v>80</v>
      </c>
      <c r="F99" s="5" t="s">
        <v>98</v>
      </c>
      <c r="G99" s="5" t="s">
        <v>98</v>
      </c>
      <c r="H99" s="3"/>
      <c r="I99" s="3" t="s">
        <v>93</v>
      </c>
      <c r="J99" s="3"/>
      <c r="K99" s="3">
        <v>1958</v>
      </c>
    </row>
    <row r="100" spans="1:12" x14ac:dyDescent="0.2">
      <c r="A100" s="2" t="s">
        <v>54</v>
      </c>
      <c r="B100" s="3">
        <v>85</v>
      </c>
      <c r="C100" s="43">
        <f>C99+1</f>
        <v>91</v>
      </c>
      <c r="D100" s="7" t="s">
        <v>56</v>
      </c>
      <c r="E100" s="12">
        <v>40</v>
      </c>
      <c r="F100" s="5" t="s">
        <v>98</v>
      </c>
      <c r="G100" s="3"/>
      <c r="H100" s="3"/>
      <c r="I100" s="3" t="s">
        <v>94</v>
      </c>
      <c r="J100" s="3"/>
      <c r="K100" s="3">
        <v>2009</v>
      </c>
    </row>
    <row r="101" spans="1:12" x14ac:dyDescent="0.2">
      <c r="A101" s="2" t="s">
        <v>54</v>
      </c>
      <c r="B101" s="3">
        <v>86</v>
      </c>
      <c r="C101" s="43">
        <f t="shared" ref="C101:C107" si="4">C100+1</f>
        <v>92</v>
      </c>
      <c r="D101" s="7" t="s">
        <v>57</v>
      </c>
      <c r="E101" s="12">
        <v>30</v>
      </c>
      <c r="F101" s="5" t="s">
        <v>98</v>
      </c>
      <c r="G101" s="3"/>
      <c r="H101" s="3"/>
      <c r="I101" s="3" t="s">
        <v>93</v>
      </c>
      <c r="J101" s="10" t="s">
        <v>103</v>
      </c>
      <c r="K101" s="3">
        <v>2008</v>
      </c>
    </row>
    <row r="102" spans="1:12" x14ac:dyDescent="0.2">
      <c r="A102" s="2" t="s">
        <v>54</v>
      </c>
      <c r="B102" s="3">
        <v>87</v>
      </c>
      <c r="C102" s="43">
        <f t="shared" si="4"/>
        <v>93</v>
      </c>
      <c r="D102" s="7" t="s">
        <v>195</v>
      </c>
      <c r="E102" s="12">
        <v>20</v>
      </c>
      <c r="F102" s="3"/>
      <c r="G102" s="5" t="s">
        <v>98</v>
      </c>
      <c r="H102" s="3"/>
      <c r="I102" s="3" t="s">
        <v>94</v>
      </c>
      <c r="J102" s="3"/>
      <c r="K102" s="3">
        <v>2010</v>
      </c>
    </row>
    <row r="103" spans="1:12" x14ac:dyDescent="0.2">
      <c r="A103" s="2" t="s">
        <v>54</v>
      </c>
      <c r="B103" s="3">
        <v>88</v>
      </c>
      <c r="C103" s="43">
        <f t="shared" si="4"/>
        <v>94</v>
      </c>
      <c r="D103" s="7" t="s">
        <v>107</v>
      </c>
      <c r="E103" s="12">
        <v>60</v>
      </c>
      <c r="F103" s="15" t="s">
        <v>98</v>
      </c>
      <c r="G103" s="5"/>
      <c r="H103" s="3"/>
      <c r="I103" s="3" t="s">
        <v>93</v>
      </c>
      <c r="J103" s="3"/>
      <c r="K103" s="3"/>
    </row>
    <row r="104" spans="1:12" x14ac:dyDescent="0.2">
      <c r="A104" s="2" t="s">
        <v>54</v>
      </c>
      <c r="B104" s="3">
        <v>89</v>
      </c>
      <c r="C104" s="43">
        <f t="shared" si="4"/>
        <v>95</v>
      </c>
      <c r="D104" s="7" t="s">
        <v>108</v>
      </c>
      <c r="E104" s="12">
        <v>70</v>
      </c>
      <c r="F104" s="5"/>
      <c r="G104" s="5" t="s">
        <v>98</v>
      </c>
      <c r="H104" s="3"/>
      <c r="I104" s="3" t="s">
        <v>93</v>
      </c>
      <c r="J104" s="3"/>
      <c r="K104" s="3">
        <v>1943</v>
      </c>
    </row>
    <row r="105" spans="1:12" x14ac:dyDescent="0.2">
      <c r="A105" s="2" t="s">
        <v>54</v>
      </c>
      <c r="B105" s="3">
        <v>88</v>
      </c>
      <c r="C105" s="43">
        <f t="shared" si="4"/>
        <v>96</v>
      </c>
      <c r="D105" s="7" t="s">
        <v>109</v>
      </c>
      <c r="E105" s="12">
        <v>100</v>
      </c>
      <c r="F105" s="5" t="s">
        <v>98</v>
      </c>
      <c r="G105" s="5"/>
      <c r="H105" s="3"/>
      <c r="I105" s="3" t="s">
        <v>94</v>
      </c>
      <c r="J105" s="3"/>
      <c r="K105" s="3"/>
    </row>
    <row r="106" spans="1:12" x14ac:dyDescent="0.2">
      <c r="A106" s="2" t="s">
        <v>54</v>
      </c>
      <c r="B106" s="3">
        <v>89</v>
      </c>
      <c r="C106" s="43">
        <f t="shared" si="4"/>
        <v>97</v>
      </c>
      <c r="D106" s="7" t="s">
        <v>110</v>
      </c>
      <c r="E106" s="12">
        <v>160</v>
      </c>
      <c r="F106" s="5"/>
      <c r="G106" s="5" t="s">
        <v>98</v>
      </c>
      <c r="H106" s="3"/>
      <c r="I106" s="3" t="s">
        <v>94</v>
      </c>
      <c r="J106" s="3"/>
      <c r="K106" s="3">
        <v>1998</v>
      </c>
    </row>
    <row r="107" spans="1:12" x14ac:dyDescent="0.2">
      <c r="A107" s="2" t="s">
        <v>54</v>
      </c>
      <c r="B107" s="3">
        <v>90</v>
      </c>
      <c r="C107" s="43">
        <f t="shared" si="4"/>
        <v>98</v>
      </c>
      <c r="D107" s="7" t="s">
        <v>111</v>
      </c>
      <c r="E107" s="12">
        <v>30</v>
      </c>
      <c r="F107" s="5"/>
      <c r="G107" s="17" t="s">
        <v>98</v>
      </c>
      <c r="H107" s="3"/>
      <c r="I107" s="15" t="s">
        <v>94</v>
      </c>
      <c r="J107" s="3"/>
      <c r="K107" s="3">
        <v>2019</v>
      </c>
    </row>
    <row r="108" spans="1:12" x14ac:dyDescent="0.2">
      <c r="A108" s="2" t="s">
        <v>54</v>
      </c>
      <c r="B108" s="3">
        <v>91</v>
      </c>
      <c r="C108" s="104" t="s">
        <v>197</v>
      </c>
      <c r="D108" s="7" t="s">
        <v>116</v>
      </c>
      <c r="E108" s="12">
        <v>46</v>
      </c>
      <c r="F108" s="5" t="s">
        <v>98</v>
      </c>
      <c r="G108" s="5"/>
      <c r="H108" s="3"/>
      <c r="I108" s="9" t="s">
        <v>93</v>
      </c>
      <c r="J108" s="3"/>
      <c r="K108" s="9">
        <v>1925</v>
      </c>
    </row>
    <row r="109" spans="1:12" x14ac:dyDescent="0.2">
      <c r="A109" s="2" t="s">
        <v>54</v>
      </c>
      <c r="B109" s="3">
        <v>91</v>
      </c>
      <c r="C109" s="104" t="s">
        <v>198</v>
      </c>
      <c r="D109" s="7" t="s">
        <v>114</v>
      </c>
      <c r="E109" s="12">
        <v>30</v>
      </c>
      <c r="F109" s="5" t="s">
        <v>98</v>
      </c>
      <c r="G109" s="5"/>
      <c r="H109" s="3"/>
      <c r="I109" s="9" t="s">
        <v>94</v>
      </c>
      <c r="J109" s="3"/>
      <c r="K109" s="9"/>
    </row>
    <row r="110" spans="1:12" x14ac:dyDescent="0.2">
      <c r="A110" s="2" t="s">
        <v>54</v>
      </c>
      <c r="B110" s="3">
        <v>92</v>
      </c>
      <c r="C110" s="43">
        <v>120</v>
      </c>
      <c r="D110" s="7" t="s">
        <v>115</v>
      </c>
      <c r="E110" s="12">
        <v>30</v>
      </c>
      <c r="F110" s="5"/>
      <c r="G110" s="5" t="s">
        <v>98</v>
      </c>
      <c r="H110" s="3"/>
      <c r="I110" s="9" t="s">
        <v>94</v>
      </c>
      <c r="J110" s="3"/>
      <c r="K110" s="9">
        <v>2009</v>
      </c>
    </row>
    <row r="111" spans="1:12" x14ac:dyDescent="0.2">
      <c r="A111" s="2" t="s">
        <v>54</v>
      </c>
      <c r="B111" s="91" t="s">
        <v>196</v>
      </c>
      <c r="C111" s="44">
        <v>121</v>
      </c>
      <c r="D111" s="7" t="s">
        <v>242</v>
      </c>
      <c r="E111" s="12">
        <v>40</v>
      </c>
      <c r="F111" s="5" t="s">
        <v>98</v>
      </c>
      <c r="G111" s="5" t="s">
        <v>98</v>
      </c>
      <c r="H111" s="3"/>
      <c r="I111" s="3" t="s">
        <v>93</v>
      </c>
      <c r="J111" s="3"/>
      <c r="K111" s="3">
        <v>1999</v>
      </c>
    </row>
    <row r="112" spans="1:12" x14ac:dyDescent="0.2">
      <c r="A112" s="2"/>
      <c r="B112" s="3"/>
      <c r="C112" s="43"/>
      <c r="D112" s="7"/>
      <c r="E112" s="12"/>
      <c r="F112" s="5"/>
      <c r="G112" s="5"/>
      <c r="H112" s="3"/>
      <c r="I112" s="3"/>
      <c r="J112" s="3"/>
      <c r="K112" s="3"/>
    </row>
    <row r="113" spans="1:11" ht="34" x14ac:dyDescent="0.2">
      <c r="A113" s="2"/>
      <c r="B113" s="3"/>
      <c r="C113" s="43"/>
      <c r="D113" s="7"/>
      <c r="E113" s="18" t="s">
        <v>123</v>
      </c>
      <c r="F113" s="18" t="s">
        <v>124</v>
      </c>
      <c r="G113" s="23" t="s">
        <v>134</v>
      </c>
      <c r="H113" s="100" t="s">
        <v>166</v>
      </c>
      <c r="I113" s="3"/>
      <c r="J113" s="3"/>
      <c r="K113" s="3"/>
    </row>
    <row r="114" spans="1:11" x14ac:dyDescent="0.2">
      <c r="A114" s="27" t="s">
        <v>117</v>
      </c>
      <c r="B114" s="38"/>
      <c r="C114" s="45"/>
      <c r="D114" s="28" t="s">
        <v>125</v>
      </c>
      <c r="E114" s="29">
        <f>SUM(E3:E111)</f>
        <v>6763</v>
      </c>
      <c r="F114" s="30"/>
      <c r="G114" s="31">
        <v>94</v>
      </c>
      <c r="H114" s="31">
        <f>SUM(H120:H122)</f>
        <v>120</v>
      </c>
      <c r="J114" s="30"/>
    </row>
    <row r="115" spans="1:11" x14ac:dyDescent="0.2">
      <c r="A115" s="191" t="s">
        <v>126</v>
      </c>
      <c r="B115" s="39"/>
      <c r="C115" s="46"/>
      <c r="D115" s="32" t="s">
        <v>118</v>
      </c>
      <c r="E115" s="19">
        <f>E6+E13+E14+E16+E20+E23+E33++E36+E39+E48+E52+E54+E55+E56+E58+E60+E62+E63+E65+E66+E71+E72+E74+E76+E79+E77+E82+E86+E88+E90+E93++E96+E100+E102+E106+E105+E107++E109+E110</f>
        <v>2365</v>
      </c>
      <c r="F115" s="24">
        <f>E115/E114</f>
        <v>0.34969688008280347</v>
      </c>
      <c r="G115" s="33">
        <v>40</v>
      </c>
      <c r="H115" s="101"/>
    </row>
    <row r="116" spans="1:11" x14ac:dyDescent="0.2">
      <c r="A116" s="192"/>
      <c r="B116" s="39"/>
      <c r="C116" s="46"/>
      <c r="D116" s="32" t="s">
        <v>119</v>
      </c>
      <c r="E116" s="19">
        <f>E114-E115</f>
        <v>4398</v>
      </c>
      <c r="F116" s="24">
        <f>E116/E114</f>
        <v>0.65030311991719647</v>
      </c>
      <c r="G116" s="33">
        <v>73</v>
      </c>
      <c r="H116" s="101"/>
    </row>
    <row r="117" spans="1:11" x14ac:dyDescent="0.2">
      <c r="A117" s="191" t="s">
        <v>127</v>
      </c>
      <c r="B117" s="39"/>
      <c r="C117" s="46"/>
      <c r="D117" s="34" t="s">
        <v>120</v>
      </c>
      <c r="E117" s="20">
        <f>E114-E118-E119</f>
        <v>5448</v>
      </c>
      <c r="F117" s="25">
        <f>E117/E114</f>
        <v>0.80555966287150671</v>
      </c>
      <c r="G117" s="35">
        <v>75</v>
      </c>
      <c r="H117" s="101"/>
    </row>
    <row r="118" spans="1:11" x14ac:dyDescent="0.2">
      <c r="A118" s="193"/>
      <c r="B118" s="39"/>
      <c r="C118" s="46"/>
      <c r="D118" s="34" t="s">
        <v>121</v>
      </c>
      <c r="E118" s="20">
        <f>FLOOR(E5/2+E6+E17+E47/2+E48+E51/2+E52+E53/2+E54+E75/2+E76+E87/2+E89/2+E91+E92/2+E93+E94+E95+E96+E99/2+E102+E104+E106+E107+E110+E111/2,1)</f>
        <v>1235</v>
      </c>
      <c r="F118" s="25">
        <f>E118/E114</f>
        <v>0.18261126718911724</v>
      </c>
      <c r="G118" s="35">
        <v>18</v>
      </c>
      <c r="H118" s="101"/>
      <c r="I118" s="95">
        <f>(6740-4674)/4674</f>
        <v>0.4420196833547283</v>
      </c>
    </row>
    <row r="119" spans="1:11" x14ac:dyDescent="0.2">
      <c r="A119" s="192"/>
      <c r="B119" s="39"/>
      <c r="C119" s="46"/>
      <c r="D119" s="34" t="s">
        <v>122</v>
      </c>
      <c r="E119" s="20">
        <f>E14</f>
        <v>80</v>
      </c>
      <c r="F119" s="25">
        <f>E119/E114</f>
        <v>1.1829069939376017E-2</v>
      </c>
      <c r="G119" s="35">
        <v>1</v>
      </c>
      <c r="H119" s="101"/>
      <c r="I119" s="95">
        <f>(6740-4167)/4167</f>
        <v>0.61747060235181184</v>
      </c>
    </row>
    <row r="120" spans="1:11" ht="15.75" customHeight="1" x14ac:dyDescent="0.2">
      <c r="A120" s="194" t="s">
        <v>133</v>
      </c>
      <c r="B120" s="92"/>
      <c r="C120" s="93"/>
      <c r="D120" s="36" t="s">
        <v>128</v>
      </c>
      <c r="E120" s="21">
        <f>E114-E121-E122</f>
        <v>6332</v>
      </c>
      <c r="F120" s="26">
        <f>E120/E114</f>
        <v>0.93627088570161177</v>
      </c>
      <c r="G120" s="22">
        <f>G114-G121-G122</f>
        <v>82</v>
      </c>
      <c r="H120" s="22">
        <v>92</v>
      </c>
    </row>
    <row r="121" spans="1:11" x14ac:dyDescent="0.2">
      <c r="A121" s="195"/>
      <c r="B121" s="40"/>
      <c r="C121" s="47"/>
      <c r="D121" s="36" t="s">
        <v>129</v>
      </c>
      <c r="E121" s="21">
        <f>E72+E99+E100+E102+E108+E109+E110+E111</f>
        <v>331</v>
      </c>
      <c r="F121" s="26">
        <f>E121/E114</f>
        <v>4.8942776874168266E-2</v>
      </c>
      <c r="G121" s="22">
        <v>9</v>
      </c>
      <c r="H121" s="22">
        <v>25</v>
      </c>
    </row>
    <row r="122" spans="1:11" ht="34" x14ac:dyDescent="0.2">
      <c r="A122" s="196"/>
      <c r="B122" s="41"/>
      <c r="C122" s="94"/>
      <c r="D122" s="37" t="s">
        <v>130</v>
      </c>
      <c r="E122" s="21">
        <f>E107+E94+E91</f>
        <v>100</v>
      </c>
      <c r="F122" s="26">
        <f>E122/E120</f>
        <v>1.5792798483891344E-2</v>
      </c>
      <c r="G122" s="22">
        <v>3</v>
      </c>
      <c r="H122" s="22">
        <v>3</v>
      </c>
    </row>
    <row r="124" spans="1:11" hidden="1" x14ac:dyDescent="0.2">
      <c r="A124" s="49" t="s">
        <v>142</v>
      </c>
    </row>
    <row r="125" spans="1:11" hidden="1" x14ac:dyDescent="0.2">
      <c r="A125" s="50" t="s">
        <v>117</v>
      </c>
      <c r="B125" s="51"/>
      <c r="C125" s="52"/>
      <c r="D125" s="53" t="s">
        <v>125</v>
      </c>
      <c r="E125" s="54">
        <f>30+6740</f>
        <v>6770</v>
      </c>
      <c r="F125" s="55"/>
      <c r="G125" s="56">
        <v>91</v>
      </c>
    </row>
    <row r="126" spans="1:11" hidden="1" x14ac:dyDescent="0.2">
      <c r="A126" s="197" t="s">
        <v>126</v>
      </c>
      <c r="B126" s="57"/>
      <c r="C126" s="58"/>
      <c r="D126" s="59" t="s">
        <v>118</v>
      </c>
      <c r="E126" s="60">
        <f>30+2365</f>
        <v>2395</v>
      </c>
      <c r="F126" s="24">
        <f>E126/E125</f>
        <v>0.3537666174298375</v>
      </c>
      <c r="G126" s="61">
        <v>39</v>
      </c>
    </row>
    <row r="127" spans="1:11" hidden="1" x14ac:dyDescent="0.2">
      <c r="A127" s="198"/>
      <c r="B127" s="57"/>
      <c r="C127" s="58"/>
      <c r="D127" s="59" t="s">
        <v>119</v>
      </c>
      <c r="E127" s="62">
        <v>4375</v>
      </c>
      <c r="F127" s="24">
        <f>E127/E125</f>
        <v>0.6462333825701625</v>
      </c>
      <c r="G127" s="61">
        <v>71</v>
      </c>
    </row>
    <row r="128" spans="1:11" hidden="1" x14ac:dyDescent="0.2">
      <c r="A128" s="197" t="s">
        <v>127</v>
      </c>
      <c r="B128" s="57"/>
      <c r="C128" s="58"/>
      <c r="D128" s="63" t="s">
        <v>120</v>
      </c>
      <c r="E128" s="64">
        <v>5425</v>
      </c>
      <c r="F128" s="25">
        <f>E128/E125</f>
        <v>0.80132939438700146</v>
      </c>
      <c r="G128" s="65">
        <v>72</v>
      </c>
    </row>
    <row r="129" spans="1:7" hidden="1" x14ac:dyDescent="0.2">
      <c r="A129" s="199"/>
      <c r="B129" s="57"/>
      <c r="C129" s="58"/>
      <c r="D129" s="63" t="s">
        <v>121</v>
      </c>
      <c r="E129" s="64">
        <f>30+1235</f>
        <v>1265</v>
      </c>
      <c r="F129" s="25">
        <f>E129/E125</f>
        <v>0.18685376661742983</v>
      </c>
      <c r="G129" s="65">
        <v>18</v>
      </c>
    </row>
    <row r="130" spans="1:7" hidden="1" x14ac:dyDescent="0.2">
      <c r="A130" s="198"/>
      <c r="B130" s="57"/>
      <c r="C130" s="58"/>
      <c r="D130" s="63" t="s">
        <v>122</v>
      </c>
      <c r="E130" s="64">
        <v>80</v>
      </c>
      <c r="F130" s="25">
        <f>E130/E125</f>
        <v>1.1816838995568686E-2</v>
      </c>
      <c r="G130" s="65">
        <v>1</v>
      </c>
    </row>
    <row r="131" spans="1:7" hidden="1" x14ac:dyDescent="0.2">
      <c r="A131" s="184" t="s">
        <v>133</v>
      </c>
      <c r="B131" s="66"/>
      <c r="C131" s="67"/>
      <c r="D131" s="68" t="s">
        <v>128</v>
      </c>
      <c r="E131" s="69">
        <f>30+6309</f>
        <v>6339</v>
      </c>
      <c r="F131" s="26">
        <f>E131/E125</f>
        <v>0.93633677991137376</v>
      </c>
      <c r="G131" s="70">
        <v>79</v>
      </c>
    </row>
    <row r="132" spans="1:7" hidden="1" x14ac:dyDescent="0.2">
      <c r="A132" s="185"/>
      <c r="B132" s="66"/>
      <c r="C132" s="67"/>
      <c r="D132" s="68" t="s">
        <v>129</v>
      </c>
      <c r="E132" s="69">
        <v>331</v>
      </c>
      <c r="F132" s="26">
        <f>E132/E125</f>
        <v>4.8892171344165437E-2</v>
      </c>
      <c r="G132" s="70">
        <v>9</v>
      </c>
    </row>
    <row r="133" spans="1:7" ht="34" hidden="1" x14ac:dyDescent="0.2">
      <c r="A133" s="186"/>
      <c r="B133" s="71"/>
      <c r="C133" s="72"/>
      <c r="D133" s="73" t="s">
        <v>130</v>
      </c>
      <c r="E133" s="69">
        <v>100</v>
      </c>
      <c r="F133" s="26">
        <f>E133/E131</f>
        <v>1.5775358889414733E-2</v>
      </c>
      <c r="G133" s="70">
        <v>3</v>
      </c>
    </row>
    <row r="134" spans="1:7" hidden="1" x14ac:dyDescent="0.2"/>
    <row r="136" spans="1:7" x14ac:dyDescent="0.2">
      <c r="D136" s="8" t="s">
        <v>147</v>
      </c>
    </row>
    <row r="137" spans="1:7" x14ac:dyDescent="0.2">
      <c r="D137" s="8" t="s">
        <v>165</v>
      </c>
    </row>
    <row r="138" spans="1:7" x14ac:dyDescent="0.2">
      <c r="D138" s="8" t="s">
        <v>148</v>
      </c>
    </row>
    <row r="142" spans="1:7" x14ac:dyDescent="0.2">
      <c r="F142" s="6">
        <f>6740-240-70</f>
        <v>6430</v>
      </c>
    </row>
  </sheetData>
  <mergeCells count="12">
    <mergeCell ref="E1:E2"/>
    <mergeCell ref="F1:H1"/>
    <mergeCell ref="A131:A133"/>
    <mergeCell ref="A1:A2"/>
    <mergeCell ref="B1:B2"/>
    <mergeCell ref="C1:C2"/>
    <mergeCell ref="D1:D2"/>
    <mergeCell ref="A115:A116"/>
    <mergeCell ref="A117:A119"/>
    <mergeCell ref="A120:A122"/>
    <mergeCell ref="A126:A127"/>
    <mergeCell ref="A128:A130"/>
  </mergeCells>
  <pageMargins left="0.7" right="0.7" top="0.75" bottom="0.75" header="0.3" footer="0.3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9540-0BB6-4F8F-9FD0-F8D053A1C4FD}">
  <dimension ref="A1:F12"/>
  <sheetViews>
    <sheetView workbookViewId="0">
      <selection activeCell="B28" sqref="B28"/>
    </sheetView>
  </sheetViews>
  <sheetFormatPr baseColWidth="10" defaultColWidth="8.83203125" defaultRowHeight="15" x14ac:dyDescent="0.2"/>
  <cols>
    <col min="1" max="1" width="20.1640625" customWidth="1"/>
    <col min="2" max="2" width="47.5" customWidth="1"/>
    <col min="3" max="3" width="10.1640625" customWidth="1"/>
    <col min="4" max="4" width="9.1640625" style="102"/>
  </cols>
  <sheetData>
    <row r="1" spans="1:6" ht="30" x14ac:dyDescent="0.2">
      <c r="C1" s="103" t="s">
        <v>123</v>
      </c>
      <c r="D1" s="103" t="s">
        <v>124</v>
      </c>
      <c r="E1" s="103" t="s">
        <v>134</v>
      </c>
      <c r="F1" s="103" t="s">
        <v>166</v>
      </c>
    </row>
    <row r="2" spans="1:6" ht="16" x14ac:dyDescent="0.2">
      <c r="A2" s="146" t="str">
        <f>Vagas_Atual_Sine!A119</f>
        <v>Total</v>
      </c>
      <c r="B2" s="147" t="str">
        <f>Vagas_Atual_Sine!F119</f>
        <v>Vagas iniciais na Graduação por ano</v>
      </c>
      <c r="C2" s="180">
        <f>Cursos!F119</f>
        <v>6946</v>
      </c>
      <c r="D2" s="149"/>
      <c r="E2" s="148">
        <v>97</v>
      </c>
      <c r="F2" s="150">
        <f>117+19</f>
        <v>136</v>
      </c>
    </row>
    <row r="3" spans="1:6" ht="16" x14ac:dyDescent="0.2">
      <c r="A3" s="201" t="str">
        <f>Vagas_Atual_Sine!A120</f>
        <v>Turno de oferta</v>
      </c>
      <c r="B3" s="172" t="str">
        <f>Vagas_Atual_Sine!F120</f>
        <v>Vagas no Noturno</v>
      </c>
      <c r="C3" s="151">
        <f>Cursos!F122</f>
        <v>2285</v>
      </c>
      <c r="D3" s="152">
        <f>C3/C2</f>
        <v>0.32896631154621364</v>
      </c>
      <c r="E3" s="151">
        <f>Vagas_Atual_Sine!I120</f>
        <v>40</v>
      </c>
      <c r="F3" s="153"/>
    </row>
    <row r="4" spans="1:6" ht="16" x14ac:dyDescent="0.2">
      <c r="A4" s="201"/>
      <c r="B4" s="173" t="s">
        <v>413</v>
      </c>
      <c r="C4" s="154">
        <f>C2-C3</f>
        <v>4661</v>
      </c>
      <c r="D4" s="155">
        <f>C4/C2</f>
        <v>0.6710336884537863</v>
      </c>
      <c r="E4" s="154">
        <v>77</v>
      </c>
      <c r="F4" s="156"/>
    </row>
    <row r="5" spans="1:6" ht="16" x14ac:dyDescent="0.2">
      <c r="A5" s="202" t="s">
        <v>409</v>
      </c>
      <c r="B5" s="174" t="s">
        <v>258</v>
      </c>
      <c r="C5" s="157">
        <f>C2-C6</f>
        <v>6646</v>
      </c>
      <c r="D5" s="158">
        <f>C5/C2</f>
        <v>0.95680967463288225</v>
      </c>
      <c r="E5" s="157">
        <f>E2-E6</f>
        <v>89</v>
      </c>
      <c r="F5" s="159"/>
    </row>
    <row r="6" spans="1:6" ht="16" x14ac:dyDescent="0.2">
      <c r="A6" s="203"/>
      <c r="B6" s="174" t="s">
        <v>339</v>
      </c>
      <c r="C6" s="157">
        <f>Cursos!F127</f>
        <v>300</v>
      </c>
      <c r="D6" s="158">
        <f>C6/C2</f>
        <v>4.3190325367117768E-2</v>
      </c>
      <c r="E6" s="157">
        <v>8</v>
      </c>
      <c r="F6" s="159"/>
    </row>
    <row r="7" spans="1:6" ht="16" x14ac:dyDescent="0.2">
      <c r="A7" s="201" t="str">
        <f>Vagas_Atual_Sine!A122</f>
        <v>Grau acadêmico</v>
      </c>
      <c r="B7" s="175" t="str">
        <f>Vagas_Atual_Sine!F122</f>
        <v>Vagas em Bacharelado</v>
      </c>
      <c r="C7" s="160">
        <f>C2-C8-C9</f>
        <v>5521</v>
      </c>
      <c r="D7" s="161">
        <f>C7/C2</f>
        <v>0.79484595450619067</v>
      </c>
      <c r="E7" s="160">
        <f>E2-E8-E9</f>
        <v>76</v>
      </c>
      <c r="F7" s="153"/>
    </row>
    <row r="8" spans="1:6" ht="16" x14ac:dyDescent="0.2">
      <c r="A8" s="201"/>
      <c r="B8" s="176" t="str">
        <f>Vagas_Atual_Sine!F123</f>
        <v>Vagas em Licenciatura</v>
      </c>
      <c r="C8" s="162">
        <f>Cursos!F125</f>
        <v>1345</v>
      </c>
      <c r="D8" s="163">
        <f>C8/C2</f>
        <v>0.19363662539591131</v>
      </c>
      <c r="E8" s="162">
        <v>20</v>
      </c>
      <c r="F8" s="159"/>
    </row>
    <row r="9" spans="1:6" ht="16" x14ac:dyDescent="0.2">
      <c r="A9" s="201"/>
      <c r="B9" s="177" t="str">
        <f>Vagas_Atual_Sine!F124</f>
        <v>Vagas em Superior de Tecnologia</v>
      </c>
      <c r="C9" s="164">
        <f>Vagas_Atual_Sine!G124</f>
        <v>80</v>
      </c>
      <c r="D9" s="165">
        <f>C9/C2</f>
        <v>1.151742009789807E-2</v>
      </c>
      <c r="E9" s="164">
        <f>Vagas_Atual_Sine!I124</f>
        <v>1</v>
      </c>
      <c r="F9" s="156"/>
    </row>
    <row r="10" spans="1:6" ht="16" x14ac:dyDescent="0.2">
      <c r="A10" s="200" t="str">
        <f>Vagas_Atual_Sine!A125</f>
        <v>Processo seletivo de vagas iniciais</v>
      </c>
      <c r="B10" s="178" t="str">
        <f>Vagas_Atual_Sine!F125</f>
        <v>SiSU</v>
      </c>
      <c r="C10" s="166">
        <f>C2-C11-C12</f>
        <v>6512</v>
      </c>
      <c r="D10" s="167">
        <f>Vagas_Atual_Sine!H125</f>
        <v>0.94218542067129973</v>
      </c>
      <c r="E10" s="166">
        <f>85</f>
        <v>85</v>
      </c>
      <c r="F10" s="168"/>
    </row>
    <row r="11" spans="1:6" ht="16" x14ac:dyDescent="0.2">
      <c r="A11" s="200"/>
      <c r="B11" s="178" t="str">
        <f>Vagas_Atual_Sine!F126</f>
        <v>Vestibular Habilidades</v>
      </c>
      <c r="C11" s="166">
        <f>OpcaoIngresso!D123</f>
        <v>334</v>
      </c>
      <c r="D11" s="167">
        <f>Vagas_Atual_Sine!H126</f>
        <v>4.3028241904480263E-2</v>
      </c>
      <c r="E11" s="166">
        <f>Vagas_Atual_Sine!I126</f>
        <v>9</v>
      </c>
      <c r="F11" s="168"/>
    </row>
    <row r="12" spans="1:6" ht="32" x14ac:dyDescent="0.2">
      <c r="A12" s="200"/>
      <c r="B12" s="179" t="str">
        <f>Vagas_Atual_Sine!F127</f>
        <v>Processos seletivos específicos para 3 cursos de Licenciatura (Lecampo, FIEI e Letras-Libras)</v>
      </c>
      <c r="C12" s="169">
        <f>Vagas_Atual_Sine!G127</f>
        <v>100</v>
      </c>
      <c r="D12" s="170">
        <f>Vagas_Atual_Sine!H127</f>
        <v>1.5693659761456372E-2</v>
      </c>
      <c r="E12" s="169">
        <f>Vagas_Atual_Sine!I127</f>
        <v>3</v>
      </c>
      <c r="F12" s="171"/>
    </row>
  </sheetData>
  <mergeCells count="4">
    <mergeCell ref="A10:A12"/>
    <mergeCell ref="A3:A4"/>
    <mergeCell ref="A7:A9"/>
    <mergeCell ref="A5:A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4558A-8FAE-4486-BB13-5954D57A1495}">
  <dimension ref="A1:N147"/>
  <sheetViews>
    <sheetView topLeftCell="D1" workbookViewId="0">
      <pane ySplit="1" topLeftCell="A4" activePane="bottomLeft" state="frozen"/>
      <selection pane="bottomLeft" activeCell="B9" sqref="B9"/>
    </sheetView>
  </sheetViews>
  <sheetFormatPr baseColWidth="10" defaultColWidth="11.5" defaultRowHeight="16" x14ac:dyDescent="0.2"/>
  <cols>
    <col min="1" max="1" width="28.5" style="4" customWidth="1"/>
    <col min="2" max="2" width="49.6640625" style="4" customWidth="1"/>
    <col min="3" max="3" width="11.1640625" style="6" customWidth="1"/>
    <col min="4" max="4" width="11.1640625" style="48" customWidth="1"/>
    <col min="5" max="5" width="39.83203125" style="129" customWidth="1"/>
    <col min="6" max="6" width="59" style="8" customWidth="1"/>
    <col min="7" max="7" width="10.6640625" style="14" customWidth="1"/>
    <col min="8" max="10" width="10.6640625" style="6" customWidth="1"/>
    <col min="11" max="11" width="11.1640625" style="6" customWidth="1"/>
    <col min="12" max="12" width="10.6640625" style="6" customWidth="1"/>
    <col min="13" max="13" width="11.1640625" style="6" customWidth="1"/>
    <col min="14" max="14" width="0" hidden="1" customWidth="1"/>
  </cols>
  <sheetData>
    <row r="1" spans="1:14" ht="34" x14ac:dyDescent="0.2">
      <c r="A1" s="112" t="s">
        <v>199</v>
      </c>
      <c r="B1" s="112" t="s">
        <v>200</v>
      </c>
      <c r="C1" s="105" t="s">
        <v>136</v>
      </c>
      <c r="D1" s="113" t="s">
        <v>141</v>
      </c>
      <c r="E1" s="120" t="s">
        <v>211</v>
      </c>
      <c r="F1" s="112" t="s">
        <v>167</v>
      </c>
      <c r="G1" s="1" t="s">
        <v>123</v>
      </c>
      <c r="H1" s="13" t="s">
        <v>95</v>
      </c>
      <c r="I1" s="13" t="s">
        <v>96</v>
      </c>
      <c r="J1" s="1" t="s">
        <v>97</v>
      </c>
      <c r="K1" s="13" t="s">
        <v>92</v>
      </c>
      <c r="L1" s="1" t="s">
        <v>101</v>
      </c>
      <c r="M1" s="1" t="s">
        <v>102</v>
      </c>
    </row>
    <row r="2" spans="1:14" x14ac:dyDescent="0.2">
      <c r="A2" s="2" t="s">
        <v>0</v>
      </c>
      <c r="B2" s="119" t="s">
        <v>201</v>
      </c>
      <c r="C2" s="3">
        <v>1</v>
      </c>
      <c r="D2" s="3">
        <v>1</v>
      </c>
      <c r="E2" s="121" t="s">
        <v>1</v>
      </c>
      <c r="F2" s="7" t="s">
        <v>1</v>
      </c>
      <c r="G2" s="12">
        <v>40</v>
      </c>
      <c r="H2" s="3" t="s">
        <v>98</v>
      </c>
      <c r="I2" s="3"/>
      <c r="J2" s="3"/>
      <c r="K2" s="3" t="s">
        <v>93</v>
      </c>
      <c r="L2" s="3"/>
      <c r="M2" s="3">
        <v>1999</v>
      </c>
    </row>
    <row r="3" spans="1:14" x14ac:dyDescent="0.2">
      <c r="A3" s="2" t="s">
        <v>0</v>
      </c>
      <c r="B3" s="119" t="s">
        <v>201</v>
      </c>
      <c r="C3" s="3">
        <v>2</v>
      </c>
      <c r="D3" s="3">
        <v>2</v>
      </c>
      <c r="E3" s="121" t="s">
        <v>2</v>
      </c>
      <c r="F3" s="7" t="s">
        <v>2</v>
      </c>
      <c r="G3" s="12">
        <v>50</v>
      </c>
      <c r="H3" s="3" t="s">
        <v>98</v>
      </c>
      <c r="I3" s="3"/>
      <c r="J3" s="3"/>
      <c r="K3" s="3" t="s">
        <v>93</v>
      </c>
      <c r="L3" s="3"/>
      <c r="M3" s="3">
        <v>2009</v>
      </c>
    </row>
    <row r="4" spans="1:14" x14ac:dyDescent="0.2">
      <c r="A4" s="2" t="s">
        <v>0</v>
      </c>
      <c r="B4" s="119" t="s">
        <v>206</v>
      </c>
      <c r="C4" s="15">
        <v>3</v>
      </c>
      <c r="D4" s="15">
        <v>3</v>
      </c>
      <c r="E4" s="122" t="s">
        <v>212</v>
      </c>
      <c r="F4" s="7" t="s">
        <v>174</v>
      </c>
      <c r="G4" s="12">
        <v>100</v>
      </c>
      <c r="H4" s="3" t="s">
        <v>98</v>
      </c>
      <c r="I4" s="3" t="s">
        <v>98</v>
      </c>
      <c r="J4" s="3"/>
      <c r="K4" s="3" t="s">
        <v>93</v>
      </c>
      <c r="L4" s="3"/>
      <c r="M4" s="3">
        <v>1943</v>
      </c>
    </row>
    <row r="5" spans="1:14" x14ac:dyDescent="0.2">
      <c r="A5" s="2" t="s">
        <v>0</v>
      </c>
      <c r="B5" s="119" t="s">
        <v>210</v>
      </c>
      <c r="C5" s="15">
        <v>4</v>
      </c>
      <c r="D5" s="15">
        <v>3</v>
      </c>
      <c r="E5" s="122" t="s">
        <v>213</v>
      </c>
      <c r="F5" s="7" t="s">
        <v>174</v>
      </c>
      <c r="G5" s="12"/>
      <c r="H5" s="3"/>
      <c r="I5" s="3" t="s">
        <v>98</v>
      </c>
      <c r="J5" s="3"/>
      <c r="K5" s="3" t="s">
        <v>93</v>
      </c>
      <c r="L5" s="3"/>
      <c r="M5" s="3">
        <v>1943</v>
      </c>
    </row>
    <row r="6" spans="1:14" x14ac:dyDescent="0.2">
      <c r="A6" s="2" t="s">
        <v>0</v>
      </c>
      <c r="B6" s="119" t="s">
        <v>210</v>
      </c>
      <c r="C6" s="3">
        <v>4</v>
      </c>
      <c r="D6" s="3">
        <v>4</v>
      </c>
      <c r="E6" s="122" t="s">
        <v>213</v>
      </c>
      <c r="F6" s="7" t="s">
        <v>175</v>
      </c>
      <c r="G6" s="12">
        <v>100</v>
      </c>
      <c r="H6" s="3"/>
      <c r="I6" s="3" t="s">
        <v>98</v>
      </c>
      <c r="J6" s="3"/>
      <c r="K6" s="3" t="s">
        <v>94</v>
      </c>
      <c r="L6" s="3"/>
      <c r="M6" s="11">
        <v>1994</v>
      </c>
    </row>
    <row r="7" spans="1:14" x14ac:dyDescent="0.2">
      <c r="A7" s="2" t="s">
        <v>0</v>
      </c>
      <c r="B7" s="119" t="s">
        <v>201</v>
      </c>
      <c r="C7" s="3">
        <v>5</v>
      </c>
      <c r="D7" s="3">
        <v>5</v>
      </c>
      <c r="E7" s="7" t="s">
        <v>3</v>
      </c>
      <c r="F7" s="7" t="s">
        <v>3</v>
      </c>
      <c r="G7" s="12">
        <v>40</v>
      </c>
      <c r="H7" s="5" t="s">
        <v>98</v>
      </c>
      <c r="I7" s="3"/>
      <c r="J7" s="3"/>
      <c r="K7" s="3" t="s">
        <v>93</v>
      </c>
      <c r="L7" s="3"/>
      <c r="M7" s="3">
        <v>2009</v>
      </c>
    </row>
    <row r="8" spans="1:14" x14ac:dyDescent="0.2">
      <c r="A8" s="2" t="s">
        <v>0</v>
      </c>
      <c r="B8" s="119" t="s">
        <v>204</v>
      </c>
      <c r="C8" s="3">
        <v>6</v>
      </c>
      <c r="D8" s="3">
        <v>6</v>
      </c>
      <c r="E8" s="7" t="s">
        <v>4</v>
      </c>
      <c r="F8" s="7" t="s">
        <v>4</v>
      </c>
      <c r="G8" s="12">
        <v>40</v>
      </c>
      <c r="H8" s="5" t="s">
        <v>98</v>
      </c>
      <c r="I8" s="3"/>
      <c r="J8" s="3"/>
      <c r="K8" s="3" t="s">
        <v>93</v>
      </c>
      <c r="L8" s="3"/>
      <c r="M8" s="3">
        <v>2009</v>
      </c>
    </row>
    <row r="9" spans="1:14" x14ac:dyDescent="0.2">
      <c r="A9" s="2" t="s">
        <v>0</v>
      </c>
      <c r="B9" s="119" t="s">
        <v>201</v>
      </c>
      <c r="C9" s="3">
        <v>7</v>
      </c>
      <c r="D9" s="3">
        <v>7</v>
      </c>
      <c r="E9" s="7" t="s">
        <v>5</v>
      </c>
      <c r="F9" s="7" t="s">
        <v>5</v>
      </c>
      <c r="G9" s="12">
        <v>40</v>
      </c>
      <c r="H9" s="5" t="s">
        <v>98</v>
      </c>
      <c r="I9" s="3"/>
      <c r="J9" s="3"/>
      <c r="K9" s="3" t="s">
        <v>93</v>
      </c>
      <c r="L9" s="3"/>
      <c r="M9" s="3">
        <v>2009</v>
      </c>
    </row>
    <row r="10" spans="1:14" x14ac:dyDescent="0.2">
      <c r="A10" s="2" t="s">
        <v>0</v>
      </c>
      <c r="B10" s="119" t="s">
        <v>201</v>
      </c>
      <c r="C10" s="3">
        <v>8</v>
      </c>
      <c r="D10" s="3">
        <v>8</v>
      </c>
      <c r="E10" s="7" t="s">
        <v>6</v>
      </c>
      <c r="F10" s="7" t="s">
        <v>6</v>
      </c>
      <c r="G10" s="12">
        <v>120</v>
      </c>
      <c r="H10" s="5" t="s">
        <v>98</v>
      </c>
      <c r="I10" s="3"/>
      <c r="J10" s="3"/>
      <c r="K10" s="3" t="s">
        <v>93</v>
      </c>
      <c r="L10" s="3"/>
      <c r="M10" s="3">
        <v>1932</v>
      </c>
    </row>
    <row r="11" spans="1:14" x14ac:dyDescent="0.2">
      <c r="A11" s="2" t="s">
        <v>0</v>
      </c>
      <c r="B11" s="119" t="s">
        <v>201</v>
      </c>
      <c r="C11" s="3">
        <v>9</v>
      </c>
      <c r="D11" s="3">
        <v>9</v>
      </c>
      <c r="E11" s="7" t="s">
        <v>7</v>
      </c>
      <c r="F11" s="7" t="s">
        <v>7</v>
      </c>
      <c r="G11" s="12">
        <v>40</v>
      </c>
      <c r="H11" s="5" t="s">
        <v>98</v>
      </c>
      <c r="I11" s="3"/>
      <c r="J11" s="3"/>
      <c r="K11" s="3" t="s">
        <v>93</v>
      </c>
      <c r="L11" s="3"/>
      <c r="M11" s="3">
        <v>2005</v>
      </c>
      <c r="N11">
        <v>9</v>
      </c>
    </row>
    <row r="12" spans="1:14" x14ac:dyDescent="0.2">
      <c r="A12" s="2" t="s">
        <v>8</v>
      </c>
      <c r="B12" s="119" t="s">
        <v>202</v>
      </c>
      <c r="C12" s="3">
        <v>10</v>
      </c>
      <c r="D12" s="3">
        <v>10</v>
      </c>
      <c r="E12" s="7" t="s">
        <v>9</v>
      </c>
      <c r="F12" s="7" t="s">
        <v>9</v>
      </c>
      <c r="G12" s="12">
        <v>40</v>
      </c>
      <c r="H12" s="5" t="s">
        <v>98</v>
      </c>
      <c r="I12" s="3"/>
      <c r="J12" s="3"/>
      <c r="K12" s="3" t="s">
        <v>94</v>
      </c>
      <c r="L12" s="3"/>
      <c r="M12" s="3">
        <v>2010</v>
      </c>
    </row>
    <row r="13" spans="1:14" x14ac:dyDescent="0.2">
      <c r="A13" s="2" t="s">
        <v>8</v>
      </c>
      <c r="B13" s="119" t="s">
        <v>202</v>
      </c>
      <c r="C13" s="3">
        <v>11</v>
      </c>
      <c r="D13" s="3">
        <v>11</v>
      </c>
      <c r="E13" s="7" t="s">
        <v>169</v>
      </c>
      <c r="F13" s="7" t="s">
        <v>169</v>
      </c>
      <c r="G13" s="12">
        <v>80</v>
      </c>
      <c r="H13" s="3"/>
      <c r="I13" s="3"/>
      <c r="J13" s="5" t="s">
        <v>98</v>
      </c>
      <c r="K13" s="3" t="s">
        <v>94</v>
      </c>
      <c r="L13" s="5"/>
      <c r="M13" s="3">
        <v>2010</v>
      </c>
    </row>
    <row r="14" spans="1:14" x14ac:dyDescent="0.2">
      <c r="A14" s="2" t="s">
        <v>8</v>
      </c>
      <c r="B14" s="119" t="s">
        <v>202</v>
      </c>
      <c r="C14" s="3">
        <v>12</v>
      </c>
      <c r="D14" s="3">
        <v>12</v>
      </c>
      <c r="E14" s="122" t="s">
        <v>214</v>
      </c>
      <c r="F14" s="7" t="s">
        <v>88</v>
      </c>
      <c r="G14" s="12">
        <v>60</v>
      </c>
      <c r="H14" s="5" t="s">
        <v>98</v>
      </c>
      <c r="I14" s="3"/>
      <c r="J14" s="3"/>
      <c r="K14" s="3" t="s">
        <v>93</v>
      </c>
      <c r="L14" s="3"/>
      <c r="M14" s="3">
        <v>1953</v>
      </c>
    </row>
    <row r="15" spans="1:14" x14ac:dyDescent="0.2">
      <c r="A15" s="2" t="s">
        <v>8</v>
      </c>
      <c r="B15" s="119" t="s">
        <v>202</v>
      </c>
      <c r="C15" s="3">
        <v>12</v>
      </c>
      <c r="D15" s="3">
        <v>13</v>
      </c>
      <c r="E15" s="122" t="s">
        <v>214</v>
      </c>
      <c r="F15" s="7" t="s">
        <v>89</v>
      </c>
      <c r="G15" s="12">
        <v>30</v>
      </c>
      <c r="H15" s="5" t="s">
        <v>98</v>
      </c>
      <c r="I15" s="3"/>
      <c r="J15" s="3"/>
      <c r="K15" s="3" t="s">
        <v>94</v>
      </c>
      <c r="L15" s="3"/>
      <c r="M15" s="3">
        <v>2012</v>
      </c>
    </row>
    <row r="16" spans="1:14" x14ac:dyDescent="0.2">
      <c r="A16" s="2" t="s">
        <v>8</v>
      </c>
      <c r="B16" s="119" t="s">
        <v>210</v>
      </c>
      <c r="C16" s="3">
        <v>13</v>
      </c>
      <c r="D16" s="3">
        <v>14</v>
      </c>
      <c r="E16" s="122" t="s">
        <v>215</v>
      </c>
      <c r="F16" s="7" t="s">
        <v>90</v>
      </c>
      <c r="G16" s="12">
        <v>60</v>
      </c>
      <c r="H16" s="3"/>
      <c r="I16" s="5" t="s">
        <v>98</v>
      </c>
      <c r="J16" s="3"/>
      <c r="K16" s="3" t="s">
        <v>93</v>
      </c>
      <c r="L16" s="3"/>
      <c r="M16" s="3">
        <v>1953</v>
      </c>
    </row>
    <row r="17" spans="1:14" x14ac:dyDescent="0.2">
      <c r="A17" s="2" t="s">
        <v>8</v>
      </c>
      <c r="B17" s="119" t="s">
        <v>202</v>
      </c>
      <c r="C17" s="3">
        <v>14</v>
      </c>
      <c r="D17" s="3">
        <v>15</v>
      </c>
      <c r="E17" s="122" t="s">
        <v>10</v>
      </c>
      <c r="F17" s="7" t="s">
        <v>10</v>
      </c>
      <c r="G17" s="12">
        <v>96</v>
      </c>
      <c r="H17" s="5" t="s">
        <v>98</v>
      </c>
      <c r="I17" s="3"/>
      <c r="J17" s="3"/>
      <c r="K17" s="5" t="s">
        <v>93</v>
      </c>
      <c r="L17" s="3"/>
      <c r="M17" s="5">
        <v>1934</v>
      </c>
    </row>
    <row r="18" spans="1:14" x14ac:dyDescent="0.2">
      <c r="A18" s="2" t="s">
        <v>8</v>
      </c>
      <c r="B18" s="119" t="s">
        <v>202</v>
      </c>
      <c r="C18" s="3">
        <v>15</v>
      </c>
      <c r="D18" s="3">
        <v>16</v>
      </c>
      <c r="E18" s="122" t="s">
        <v>216</v>
      </c>
      <c r="F18" s="7" t="s">
        <v>61</v>
      </c>
      <c r="G18" s="12">
        <v>132</v>
      </c>
      <c r="H18" s="5" t="s">
        <v>98</v>
      </c>
      <c r="I18" s="3"/>
      <c r="J18" s="3"/>
      <c r="K18" s="3" t="s">
        <v>93</v>
      </c>
      <c r="L18" s="3"/>
      <c r="M18" s="3">
        <v>1916</v>
      </c>
    </row>
    <row r="19" spans="1:14" x14ac:dyDescent="0.2">
      <c r="A19" s="2" t="s">
        <v>8</v>
      </c>
      <c r="B19" s="119" t="s">
        <v>202</v>
      </c>
      <c r="C19" s="3">
        <v>15</v>
      </c>
      <c r="D19" s="3">
        <v>17</v>
      </c>
      <c r="E19" s="122" t="s">
        <v>216</v>
      </c>
      <c r="F19" s="7" t="s">
        <v>75</v>
      </c>
      <c r="G19" s="12">
        <v>80</v>
      </c>
      <c r="H19" s="5" t="s">
        <v>98</v>
      </c>
      <c r="I19" s="3"/>
      <c r="J19" s="3"/>
      <c r="K19" s="3" t="s">
        <v>94</v>
      </c>
      <c r="L19" s="3"/>
      <c r="M19" s="3">
        <v>2010</v>
      </c>
    </row>
    <row r="20" spans="1:14" x14ac:dyDescent="0.2">
      <c r="A20" s="2" t="s">
        <v>8</v>
      </c>
      <c r="B20" s="119" t="s">
        <v>202</v>
      </c>
      <c r="C20" s="3">
        <v>16</v>
      </c>
      <c r="D20" s="3">
        <v>18</v>
      </c>
      <c r="E20" s="7" t="s">
        <v>11</v>
      </c>
      <c r="F20" s="7" t="s">
        <v>11</v>
      </c>
      <c r="G20" s="12">
        <v>75</v>
      </c>
      <c r="H20" s="5" t="s">
        <v>98</v>
      </c>
      <c r="I20" s="3"/>
      <c r="J20" s="3"/>
      <c r="K20" s="3" t="s">
        <v>93</v>
      </c>
      <c r="L20" s="3"/>
      <c r="M20" s="3">
        <v>1979</v>
      </c>
    </row>
    <row r="21" spans="1:14" x14ac:dyDescent="0.2">
      <c r="A21" s="2" t="s">
        <v>8</v>
      </c>
      <c r="B21" s="119" t="s">
        <v>202</v>
      </c>
      <c r="C21" s="3">
        <v>17</v>
      </c>
      <c r="D21" s="3">
        <v>19</v>
      </c>
      <c r="E21" s="7" t="s">
        <v>12</v>
      </c>
      <c r="F21" s="7" t="s">
        <v>12</v>
      </c>
      <c r="G21" s="12">
        <v>50</v>
      </c>
      <c r="H21" s="5" t="s">
        <v>98</v>
      </c>
      <c r="I21" s="3"/>
      <c r="J21" s="3"/>
      <c r="K21" s="3" t="s">
        <v>93</v>
      </c>
      <c r="L21" s="3"/>
      <c r="M21" s="3">
        <v>2000</v>
      </c>
    </row>
    <row r="22" spans="1:14" x14ac:dyDescent="0.2">
      <c r="A22" s="2" t="s">
        <v>8</v>
      </c>
      <c r="B22" s="119" t="s">
        <v>202</v>
      </c>
      <c r="C22" s="3">
        <v>18</v>
      </c>
      <c r="D22" s="3">
        <v>20</v>
      </c>
      <c r="E22" s="7" t="s">
        <v>13</v>
      </c>
      <c r="F22" s="7" t="s">
        <v>13</v>
      </c>
      <c r="G22" s="12">
        <v>100</v>
      </c>
      <c r="H22" s="5" t="s">
        <v>98</v>
      </c>
      <c r="I22" s="3"/>
      <c r="J22" s="3"/>
      <c r="K22" s="3" t="s">
        <v>94</v>
      </c>
      <c r="L22" s="10" t="s">
        <v>103</v>
      </c>
      <c r="M22" s="3">
        <v>2009</v>
      </c>
    </row>
    <row r="23" spans="1:14" x14ac:dyDescent="0.2">
      <c r="A23" s="2" t="s">
        <v>8</v>
      </c>
      <c r="B23" s="119" t="s">
        <v>202</v>
      </c>
      <c r="C23" s="3">
        <v>19</v>
      </c>
      <c r="D23" s="3">
        <v>21</v>
      </c>
      <c r="E23" s="7" t="s">
        <v>14</v>
      </c>
      <c r="F23" s="7" t="s">
        <v>14</v>
      </c>
      <c r="G23" s="12">
        <v>320</v>
      </c>
      <c r="H23" s="5" t="s">
        <v>98</v>
      </c>
      <c r="I23" s="3"/>
      <c r="J23" s="3"/>
      <c r="K23" s="3" t="s">
        <v>93</v>
      </c>
      <c r="L23" s="3"/>
      <c r="M23" s="3">
        <v>1912</v>
      </c>
    </row>
    <row r="24" spans="1:14" x14ac:dyDescent="0.2">
      <c r="A24" s="2" t="s">
        <v>8</v>
      </c>
      <c r="B24" s="119" t="s">
        <v>202</v>
      </c>
      <c r="C24" s="3">
        <v>20</v>
      </c>
      <c r="D24" s="3">
        <v>22</v>
      </c>
      <c r="E24" s="7" t="s">
        <v>15</v>
      </c>
      <c r="F24" s="7" t="s">
        <v>15</v>
      </c>
      <c r="G24" s="12">
        <v>72</v>
      </c>
      <c r="H24" s="5" t="s">
        <v>98</v>
      </c>
      <c r="I24" s="3"/>
      <c r="J24" s="3"/>
      <c r="K24" s="3" t="s">
        <v>93</v>
      </c>
      <c r="L24" s="3"/>
      <c r="M24" s="3">
        <v>2004</v>
      </c>
    </row>
    <row r="25" spans="1:14" x14ac:dyDescent="0.2">
      <c r="A25" s="2" t="s">
        <v>8</v>
      </c>
      <c r="B25" s="119" t="s">
        <v>202</v>
      </c>
      <c r="C25" s="3">
        <v>21</v>
      </c>
      <c r="D25" s="3">
        <v>23</v>
      </c>
      <c r="E25" s="7" t="s">
        <v>16</v>
      </c>
      <c r="F25" s="7" t="s">
        <v>16</v>
      </c>
      <c r="G25" s="12">
        <v>144</v>
      </c>
      <c r="H25" s="5" t="s">
        <v>98</v>
      </c>
      <c r="I25" s="3"/>
      <c r="J25" s="3"/>
      <c r="K25" s="3" t="s">
        <v>93</v>
      </c>
      <c r="L25" s="3"/>
      <c r="M25" s="3">
        <v>1907</v>
      </c>
    </row>
    <row r="26" spans="1:14" x14ac:dyDescent="0.2">
      <c r="A26" s="2" t="s">
        <v>8</v>
      </c>
      <c r="B26" s="119" t="s">
        <v>202</v>
      </c>
      <c r="C26" s="3">
        <v>22</v>
      </c>
      <c r="D26" s="3">
        <v>24</v>
      </c>
      <c r="E26" s="7" t="s">
        <v>17</v>
      </c>
      <c r="F26" s="7" t="s">
        <v>17</v>
      </c>
      <c r="G26" s="12">
        <v>66</v>
      </c>
      <c r="H26" s="5" t="s">
        <v>98</v>
      </c>
      <c r="I26" s="3"/>
      <c r="J26" s="3"/>
      <c r="K26" s="3" t="s">
        <v>93</v>
      </c>
      <c r="L26" s="3"/>
      <c r="M26" s="3">
        <v>1979</v>
      </c>
      <c r="N26">
        <v>19</v>
      </c>
    </row>
    <row r="27" spans="1:14" x14ac:dyDescent="0.2">
      <c r="A27" s="2" t="s">
        <v>18</v>
      </c>
      <c r="B27" s="119" t="s">
        <v>204</v>
      </c>
      <c r="C27" s="3">
        <v>23</v>
      </c>
      <c r="D27" s="3">
        <v>25</v>
      </c>
      <c r="E27" s="7" t="s">
        <v>19</v>
      </c>
      <c r="F27" s="7" t="s">
        <v>19</v>
      </c>
      <c r="G27" s="12">
        <v>50</v>
      </c>
      <c r="H27" s="5" t="s">
        <v>98</v>
      </c>
      <c r="I27" s="3"/>
      <c r="J27" s="3"/>
      <c r="K27" s="3" t="s">
        <v>93</v>
      </c>
      <c r="L27" s="3"/>
      <c r="M27" s="3">
        <v>2009</v>
      </c>
    </row>
    <row r="28" spans="1:14" x14ac:dyDescent="0.2">
      <c r="A28" s="2" t="s">
        <v>18</v>
      </c>
      <c r="B28" s="119" t="s">
        <v>204</v>
      </c>
      <c r="C28" s="3">
        <v>24</v>
      </c>
      <c r="D28" s="3">
        <v>26</v>
      </c>
      <c r="E28" s="7" t="s">
        <v>20</v>
      </c>
      <c r="F28" s="7" t="s">
        <v>20</v>
      </c>
      <c r="G28" s="12">
        <v>50</v>
      </c>
      <c r="H28" s="5" t="s">
        <v>98</v>
      </c>
      <c r="I28" s="3"/>
      <c r="J28" s="3"/>
      <c r="K28" s="3" t="s">
        <v>93</v>
      </c>
      <c r="L28" s="3"/>
      <c r="M28" s="3">
        <v>2009</v>
      </c>
    </row>
    <row r="29" spans="1:14" x14ac:dyDescent="0.2">
      <c r="A29" s="2" t="s">
        <v>18</v>
      </c>
      <c r="B29" s="119" t="s">
        <v>204</v>
      </c>
      <c r="C29" s="3">
        <v>25</v>
      </c>
      <c r="D29" s="3">
        <v>27</v>
      </c>
      <c r="E29" s="7" t="s">
        <v>21</v>
      </c>
      <c r="F29" s="7" t="s">
        <v>21</v>
      </c>
      <c r="G29" s="12">
        <v>200</v>
      </c>
      <c r="H29" s="5" t="s">
        <v>98</v>
      </c>
      <c r="I29" s="3"/>
      <c r="J29" s="3"/>
      <c r="K29" s="3" t="s">
        <v>93</v>
      </c>
      <c r="L29" s="3"/>
      <c r="M29" s="3">
        <v>1912</v>
      </c>
    </row>
    <row r="30" spans="1:14" x14ac:dyDescent="0.2">
      <c r="A30" s="2" t="s">
        <v>18</v>
      </c>
      <c r="B30" s="119" t="s">
        <v>204</v>
      </c>
      <c r="C30" s="3">
        <v>26</v>
      </c>
      <c r="D30" s="3">
        <v>28</v>
      </c>
      <c r="E30" s="122" t="s">
        <v>217</v>
      </c>
      <c r="F30" s="7" t="s">
        <v>62</v>
      </c>
      <c r="G30" s="12">
        <v>80</v>
      </c>
      <c r="H30" s="5" t="s">
        <v>98</v>
      </c>
      <c r="I30" s="3"/>
      <c r="J30" s="3"/>
      <c r="K30" s="3" t="s">
        <v>93</v>
      </c>
      <c r="L30" s="3"/>
      <c r="M30" s="3">
        <v>1998</v>
      </c>
    </row>
    <row r="31" spans="1:14" x14ac:dyDescent="0.2">
      <c r="A31" s="2" t="s">
        <v>18</v>
      </c>
      <c r="B31" s="119" t="s">
        <v>204</v>
      </c>
      <c r="C31" s="3">
        <v>26</v>
      </c>
      <c r="D31" s="3">
        <v>29</v>
      </c>
      <c r="E31" s="122" t="s">
        <v>217</v>
      </c>
      <c r="F31" s="7" t="s">
        <v>76</v>
      </c>
      <c r="G31" s="12">
        <v>50</v>
      </c>
      <c r="H31" s="5" t="s">
        <v>98</v>
      </c>
      <c r="I31" s="3"/>
      <c r="J31" s="3"/>
      <c r="K31" s="3" t="s">
        <v>94</v>
      </c>
      <c r="L31" s="3"/>
      <c r="M31" s="3">
        <v>2009</v>
      </c>
    </row>
    <row r="32" spans="1:14" x14ac:dyDescent="0.2">
      <c r="A32" s="2" t="s">
        <v>18</v>
      </c>
      <c r="B32" s="119" t="s">
        <v>204</v>
      </c>
      <c r="C32" s="3">
        <v>27</v>
      </c>
      <c r="D32" s="3">
        <v>30</v>
      </c>
      <c r="E32" s="7" t="s">
        <v>22</v>
      </c>
      <c r="F32" s="7" t="s">
        <v>22</v>
      </c>
      <c r="G32" s="12">
        <v>60</v>
      </c>
      <c r="H32" s="5" t="s">
        <v>98</v>
      </c>
      <c r="I32" s="3"/>
      <c r="J32" s="3"/>
      <c r="K32" s="3" t="s">
        <v>93</v>
      </c>
      <c r="L32" s="3"/>
      <c r="M32" s="3">
        <v>1966</v>
      </c>
    </row>
    <row r="33" spans="1:14" x14ac:dyDescent="0.2">
      <c r="A33" s="2" t="s">
        <v>18</v>
      </c>
      <c r="B33" s="119" t="s">
        <v>204</v>
      </c>
      <c r="C33" s="3">
        <v>28</v>
      </c>
      <c r="D33" s="3">
        <v>31</v>
      </c>
      <c r="E33" s="7" t="s">
        <v>23</v>
      </c>
      <c r="F33" s="7" t="s">
        <v>23</v>
      </c>
      <c r="G33" s="12">
        <v>90</v>
      </c>
      <c r="H33" s="5" t="s">
        <v>98</v>
      </c>
      <c r="I33" s="3"/>
      <c r="J33" s="3"/>
      <c r="K33" s="3" t="s">
        <v>93</v>
      </c>
      <c r="L33" s="3"/>
      <c r="M33" s="3">
        <v>2001</v>
      </c>
    </row>
    <row r="34" spans="1:14" x14ac:dyDescent="0.2">
      <c r="A34" s="2" t="s">
        <v>18</v>
      </c>
      <c r="B34" s="119" t="s">
        <v>204</v>
      </c>
      <c r="C34" s="3">
        <v>29</v>
      </c>
      <c r="D34" s="3">
        <v>32</v>
      </c>
      <c r="E34" s="7" t="s">
        <v>24</v>
      </c>
      <c r="F34" s="7" t="s">
        <v>24</v>
      </c>
      <c r="G34" s="12">
        <v>50</v>
      </c>
      <c r="H34" s="5" t="s">
        <v>98</v>
      </c>
      <c r="I34" s="3"/>
      <c r="J34" s="3"/>
      <c r="K34" s="9" t="s">
        <v>94</v>
      </c>
      <c r="L34" s="3"/>
      <c r="M34" s="9">
        <v>2010</v>
      </c>
    </row>
    <row r="35" spans="1:14" x14ac:dyDescent="0.2">
      <c r="A35" s="2" t="s">
        <v>18</v>
      </c>
      <c r="B35" s="119" t="s">
        <v>204</v>
      </c>
      <c r="C35" s="3">
        <v>30</v>
      </c>
      <c r="D35" s="3">
        <v>33</v>
      </c>
      <c r="E35" s="7" t="s">
        <v>25</v>
      </c>
      <c r="F35" s="7" t="s">
        <v>25</v>
      </c>
      <c r="G35" s="12">
        <v>100</v>
      </c>
      <c r="H35" s="5" t="s">
        <v>98</v>
      </c>
      <c r="I35" s="3"/>
      <c r="J35" s="3"/>
      <c r="K35" s="3" t="s">
        <v>93</v>
      </c>
      <c r="L35" s="3"/>
      <c r="M35" s="3">
        <v>1951</v>
      </c>
    </row>
    <row r="36" spans="1:14" x14ac:dyDescent="0.2">
      <c r="A36" s="2" t="s">
        <v>18</v>
      </c>
      <c r="B36" s="119" t="s">
        <v>204</v>
      </c>
      <c r="C36" s="3">
        <v>31</v>
      </c>
      <c r="D36" s="3">
        <v>34</v>
      </c>
      <c r="E36" s="122" t="s">
        <v>218</v>
      </c>
      <c r="F36" s="7" t="s">
        <v>63</v>
      </c>
      <c r="G36" s="12">
        <v>80</v>
      </c>
      <c r="H36" s="5" t="s">
        <v>98</v>
      </c>
      <c r="I36" s="3"/>
      <c r="J36" s="3"/>
      <c r="K36" s="3" t="s">
        <v>93</v>
      </c>
      <c r="L36" s="3"/>
      <c r="M36" s="3">
        <v>1951</v>
      </c>
    </row>
    <row r="37" spans="1:14" x14ac:dyDescent="0.2">
      <c r="A37" s="2" t="s">
        <v>18</v>
      </c>
      <c r="B37" s="119" t="s">
        <v>204</v>
      </c>
      <c r="C37" s="3">
        <v>31</v>
      </c>
      <c r="D37" s="3">
        <v>35</v>
      </c>
      <c r="E37" s="122" t="s">
        <v>218</v>
      </c>
      <c r="F37" s="7" t="s">
        <v>77</v>
      </c>
      <c r="G37" s="12">
        <v>80</v>
      </c>
      <c r="H37" s="5" t="s">
        <v>98</v>
      </c>
      <c r="I37" s="3"/>
      <c r="J37" s="3"/>
      <c r="K37" s="3" t="s">
        <v>94</v>
      </c>
      <c r="L37" s="3"/>
      <c r="M37" s="3">
        <v>2001</v>
      </c>
    </row>
    <row r="38" spans="1:14" x14ac:dyDescent="0.2">
      <c r="A38" s="2" t="s">
        <v>18</v>
      </c>
      <c r="B38" s="119" t="s">
        <v>204</v>
      </c>
      <c r="C38" s="91">
        <v>32</v>
      </c>
      <c r="D38" s="3">
        <v>36</v>
      </c>
      <c r="E38" s="122" t="s">
        <v>26</v>
      </c>
      <c r="F38" s="97" t="s">
        <v>170</v>
      </c>
      <c r="G38" s="96">
        <v>80</v>
      </c>
      <c r="H38" s="5" t="s">
        <v>98</v>
      </c>
      <c r="I38" s="3"/>
      <c r="J38" s="3"/>
      <c r="K38" s="3" t="s">
        <v>93</v>
      </c>
      <c r="L38" s="3"/>
      <c r="M38" s="91" t="s">
        <v>171</v>
      </c>
    </row>
    <row r="39" spans="1:14" x14ac:dyDescent="0.2">
      <c r="A39" s="2" t="s">
        <v>18</v>
      </c>
      <c r="B39" s="119" t="s">
        <v>204</v>
      </c>
      <c r="C39" s="91">
        <v>33</v>
      </c>
      <c r="D39" s="3">
        <v>36</v>
      </c>
      <c r="E39" s="122" t="s">
        <v>219</v>
      </c>
      <c r="F39" s="97" t="s">
        <v>170</v>
      </c>
      <c r="G39" s="96"/>
      <c r="H39" s="5" t="s">
        <v>98</v>
      </c>
      <c r="I39" s="3"/>
      <c r="J39" s="3"/>
      <c r="K39" s="3" t="s">
        <v>93</v>
      </c>
      <c r="L39" s="3"/>
      <c r="M39" s="91" t="s">
        <v>171</v>
      </c>
    </row>
    <row r="40" spans="1:14" x14ac:dyDescent="0.2">
      <c r="A40" s="2" t="s">
        <v>18</v>
      </c>
      <c r="B40" s="119" t="s">
        <v>204</v>
      </c>
      <c r="C40" s="3">
        <v>34</v>
      </c>
      <c r="D40" s="3">
        <v>37</v>
      </c>
      <c r="E40" s="122" t="s">
        <v>27</v>
      </c>
      <c r="F40" s="7" t="s">
        <v>27</v>
      </c>
      <c r="G40" s="12">
        <v>60</v>
      </c>
      <c r="H40" s="5" t="s">
        <v>98</v>
      </c>
      <c r="I40" s="3"/>
      <c r="J40" s="3"/>
      <c r="K40" s="3" t="s">
        <v>93</v>
      </c>
      <c r="L40" s="3"/>
      <c r="M40" s="3">
        <v>1942</v>
      </c>
      <c r="N40">
        <v>29</v>
      </c>
    </row>
    <row r="41" spans="1:14" x14ac:dyDescent="0.2">
      <c r="A41" s="2" t="s">
        <v>28</v>
      </c>
      <c r="B41" s="119" t="s">
        <v>205</v>
      </c>
      <c r="C41" s="3">
        <v>35</v>
      </c>
      <c r="D41" s="3">
        <v>38</v>
      </c>
      <c r="E41" s="7" t="s">
        <v>29</v>
      </c>
      <c r="F41" s="7" t="s">
        <v>29</v>
      </c>
      <c r="G41" s="12">
        <v>80</v>
      </c>
      <c r="H41" s="5" t="s">
        <v>98</v>
      </c>
      <c r="I41" s="3"/>
      <c r="J41" s="3"/>
      <c r="K41" s="3" t="s">
        <v>93</v>
      </c>
      <c r="L41" s="3"/>
      <c r="M41" s="3">
        <v>1973</v>
      </c>
    </row>
    <row r="42" spans="1:14" x14ac:dyDescent="0.2">
      <c r="A42" s="2" t="s">
        <v>28</v>
      </c>
      <c r="B42" s="119" t="s">
        <v>205</v>
      </c>
      <c r="C42" s="3">
        <v>36</v>
      </c>
      <c r="D42" s="3">
        <v>39</v>
      </c>
      <c r="E42" s="97" t="s">
        <v>168</v>
      </c>
      <c r="F42" s="97" t="s">
        <v>168</v>
      </c>
      <c r="G42" s="12">
        <v>40</v>
      </c>
      <c r="H42" s="5" t="s">
        <v>98</v>
      </c>
      <c r="I42" s="3"/>
      <c r="J42" s="3"/>
      <c r="K42" s="91" t="s">
        <v>146</v>
      </c>
      <c r="L42" s="3"/>
      <c r="M42" s="3">
        <v>2023</v>
      </c>
    </row>
    <row r="43" spans="1:14" x14ac:dyDescent="0.2">
      <c r="A43" s="2" t="s">
        <v>28</v>
      </c>
      <c r="B43" s="119" t="s">
        <v>206</v>
      </c>
      <c r="C43" s="3">
        <v>37</v>
      </c>
      <c r="D43" s="3">
        <v>40</v>
      </c>
      <c r="E43" s="7" t="s">
        <v>30</v>
      </c>
      <c r="F43" s="7" t="s">
        <v>30</v>
      </c>
      <c r="G43" s="12">
        <v>25</v>
      </c>
      <c r="H43" s="5" t="s">
        <v>98</v>
      </c>
      <c r="I43" s="3"/>
      <c r="J43" s="3"/>
      <c r="K43" s="3" t="s">
        <v>93</v>
      </c>
      <c r="L43" s="10" t="s">
        <v>103</v>
      </c>
      <c r="M43" s="3">
        <v>2001</v>
      </c>
    </row>
    <row r="44" spans="1:14" x14ac:dyDescent="0.2">
      <c r="A44" s="2" t="s">
        <v>28</v>
      </c>
      <c r="B44" s="119" t="s">
        <v>206</v>
      </c>
      <c r="C44" s="3">
        <v>38</v>
      </c>
      <c r="D44" s="3">
        <v>41</v>
      </c>
      <c r="E44" s="7" t="s">
        <v>31</v>
      </c>
      <c r="F44" s="7" t="s">
        <v>31</v>
      </c>
      <c r="G44" s="12">
        <v>45</v>
      </c>
      <c r="H44" s="5" t="s">
        <v>98</v>
      </c>
      <c r="I44" s="3"/>
      <c r="J44" s="3"/>
      <c r="K44" s="3" t="s">
        <v>93</v>
      </c>
      <c r="L44" s="3"/>
      <c r="M44" s="3">
        <v>1978</v>
      </c>
    </row>
    <row r="45" spans="1:14" x14ac:dyDescent="0.2">
      <c r="A45" s="2" t="s">
        <v>28</v>
      </c>
      <c r="B45" s="119" t="s">
        <v>206</v>
      </c>
      <c r="C45" s="91">
        <v>39</v>
      </c>
      <c r="D45" s="15">
        <v>42</v>
      </c>
      <c r="E45" s="122" t="s">
        <v>220</v>
      </c>
      <c r="F45" s="7" t="s">
        <v>176</v>
      </c>
      <c r="G45" s="12">
        <v>80</v>
      </c>
      <c r="H45" s="5" t="s">
        <v>98</v>
      </c>
      <c r="I45" s="5"/>
      <c r="J45" s="3"/>
      <c r="K45" s="3" t="s">
        <v>93</v>
      </c>
      <c r="L45" s="3"/>
      <c r="M45" s="3">
        <v>1943</v>
      </c>
    </row>
    <row r="46" spans="1:14" x14ac:dyDescent="0.2">
      <c r="A46" s="2" t="s">
        <v>28</v>
      </c>
      <c r="B46" s="119" t="s">
        <v>210</v>
      </c>
      <c r="C46" s="3">
        <v>40</v>
      </c>
      <c r="D46" s="3">
        <f>D44+1</f>
        <v>42</v>
      </c>
      <c r="E46" s="122" t="s">
        <v>223</v>
      </c>
      <c r="F46" s="7" t="s">
        <v>176</v>
      </c>
      <c r="G46" s="12"/>
      <c r="H46" s="5"/>
      <c r="I46" s="5" t="s">
        <v>98</v>
      </c>
      <c r="J46" s="3"/>
      <c r="K46" s="3" t="s">
        <v>93</v>
      </c>
      <c r="L46" s="3"/>
      <c r="M46" s="3"/>
    </row>
    <row r="47" spans="1:14" x14ac:dyDescent="0.2">
      <c r="A47" s="2" t="s">
        <v>28</v>
      </c>
      <c r="B47" s="119" t="s">
        <v>210</v>
      </c>
      <c r="C47" s="3">
        <v>40</v>
      </c>
      <c r="D47" s="3">
        <f>D45+1</f>
        <v>43</v>
      </c>
      <c r="E47" s="122" t="s">
        <v>223</v>
      </c>
      <c r="F47" s="7" t="s">
        <v>177</v>
      </c>
      <c r="G47" s="12">
        <v>40</v>
      </c>
      <c r="H47" s="3"/>
      <c r="I47" s="5" t="s">
        <v>98</v>
      </c>
      <c r="J47" s="3"/>
      <c r="K47" s="3" t="s">
        <v>94</v>
      </c>
      <c r="L47" s="3"/>
      <c r="M47" s="3">
        <v>1994</v>
      </c>
    </row>
    <row r="48" spans="1:14" x14ac:dyDescent="0.2">
      <c r="A48" s="2" t="s">
        <v>28</v>
      </c>
      <c r="B48" s="119" t="s">
        <v>206</v>
      </c>
      <c r="C48" s="3">
        <v>41</v>
      </c>
      <c r="D48" s="3">
        <f t="shared" ref="D48:D57" si="0">D47+1</f>
        <v>44</v>
      </c>
      <c r="E48" s="7" t="s">
        <v>32</v>
      </c>
      <c r="F48" s="7" t="s">
        <v>32</v>
      </c>
      <c r="G48" s="12">
        <v>35</v>
      </c>
      <c r="H48" s="5" t="s">
        <v>98</v>
      </c>
      <c r="I48" s="3"/>
      <c r="J48" s="3"/>
      <c r="K48" s="3" t="s">
        <v>93</v>
      </c>
      <c r="L48" s="3"/>
      <c r="M48" s="3">
        <v>1973</v>
      </c>
    </row>
    <row r="49" spans="1:14" x14ac:dyDescent="0.2">
      <c r="A49" s="2" t="s">
        <v>28</v>
      </c>
      <c r="B49" s="119" t="s">
        <v>206</v>
      </c>
      <c r="C49" s="3">
        <v>42</v>
      </c>
      <c r="D49" s="3">
        <f t="shared" si="0"/>
        <v>45</v>
      </c>
      <c r="E49" s="7" t="s">
        <v>33</v>
      </c>
      <c r="F49" s="7" t="s">
        <v>33</v>
      </c>
      <c r="G49" s="12">
        <v>20</v>
      </c>
      <c r="H49" s="5" t="s">
        <v>98</v>
      </c>
      <c r="I49" s="3"/>
      <c r="J49" s="3"/>
      <c r="K49" s="3" t="s">
        <v>93</v>
      </c>
      <c r="L49" s="10" t="s">
        <v>103</v>
      </c>
      <c r="M49" s="3">
        <v>1999</v>
      </c>
    </row>
    <row r="50" spans="1:14" x14ac:dyDescent="0.2">
      <c r="A50" s="2" t="s">
        <v>28</v>
      </c>
      <c r="B50" s="119" t="s">
        <v>206</v>
      </c>
      <c r="C50" s="91">
        <v>43</v>
      </c>
      <c r="D50" s="3">
        <f t="shared" si="0"/>
        <v>46</v>
      </c>
      <c r="E50" s="122" t="s">
        <v>221</v>
      </c>
      <c r="F50" s="7" t="s">
        <v>179</v>
      </c>
      <c r="G50" s="12">
        <v>80</v>
      </c>
      <c r="H50" s="5" t="s">
        <v>98</v>
      </c>
      <c r="I50" s="5"/>
      <c r="J50" s="3"/>
      <c r="K50" s="3" t="s">
        <v>93</v>
      </c>
      <c r="L50" s="3"/>
      <c r="M50" s="3">
        <v>1941</v>
      </c>
    </row>
    <row r="51" spans="1:14" x14ac:dyDescent="0.2">
      <c r="A51" s="2" t="s">
        <v>28</v>
      </c>
      <c r="B51" s="119" t="s">
        <v>210</v>
      </c>
      <c r="C51" s="3">
        <v>44</v>
      </c>
      <c r="D51" s="3">
        <f>D49+1</f>
        <v>46</v>
      </c>
      <c r="E51" s="122" t="s">
        <v>224</v>
      </c>
      <c r="F51" s="7" t="s">
        <v>179</v>
      </c>
      <c r="G51" s="12"/>
      <c r="H51" s="5"/>
      <c r="I51" s="5" t="s">
        <v>98</v>
      </c>
      <c r="J51" s="3"/>
      <c r="K51" s="3" t="s">
        <v>93</v>
      </c>
      <c r="L51" s="3"/>
      <c r="M51" s="3"/>
    </row>
    <row r="52" spans="1:14" x14ac:dyDescent="0.2">
      <c r="A52" s="2" t="s">
        <v>28</v>
      </c>
      <c r="B52" s="119" t="s">
        <v>210</v>
      </c>
      <c r="C52" s="3">
        <v>44</v>
      </c>
      <c r="D52" s="3">
        <f>D50+1</f>
        <v>47</v>
      </c>
      <c r="E52" s="122" t="s">
        <v>224</v>
      </c>
      <c r="F52" s="7" t="s">
        <v>180</v>
      </c>
      <c r="G52" s="12">
        <v>40</v>
      </c>
      <c r="H52" s="3"/>
      <c r="I52" s="5" t="s">
        <v>98</v>
      </c>
      <c r="J52" s="3"/>
      <c r="K52" s="3" t="s">
        <v>94</v>
      </c>
      <c r="L52" s="3"/>
      <c r="M52" s="3">
        <v>1994</v>
      </c>
    </row>
    <row r="53" spans="1:14" x14ac:dyDescent="0.2">
      <c r="A53" s="2" t="s">
        <v>28</v>
      </c>
      <c r="B53" s="119" t="s">
        <v>206</v>
      </c>
      <c r="C53" s="91">
        <v>45</v>
      </c>
      <c r="D53" s="3">
        <f t="shared" si="0"/>
        <v>48</v>
      </c>
      <c r="E53" s="122" t="s">
        <v>222</v>
      </c>
      <c r="F53" s="7" t="s">
        <v>181</v>
      </c>
      <c r="G53" s="12">
        <v>50</v>
      </c>
      <c r="H53" s="5" t="s">
        <v>98</v>
      </c>
      <c r="I53" s="5" t="s">
        <v>98</v>
      </c>
      <c r="J53" s="3"/>
      <c r="K53" s="3" t="s">
        <v>93</v>
      </c>
      <c r="L53" s="3"/>
      <c r="M53" s="3">
        <v>1943</v>
      </c>
    </row>
    <row r="54" spans="1:14" x14ac:dyDescent="0.2">
      <c r="A54" s="2" t="s">
        <v>28</v>
      </c>
      <c r="B54" s="119" t="s">
        <v>210</v>
      </c>
      <c r="C54" s="3">
        <v>46</v>
      </c>
      <c r="D54" s="3">
        <f>D52+1</f>
        <v>48</v>
      </c>
      <c r="E54" s="122" t="s">
        <v>225</v>
      </c>
      <c r="F54" s="7" t="s">
        <v>181</v>
      </c>
      <c r="G54" s="12"/>
      <c r="H54" s="5"/>
      <c r="I54" s="5"/>
      <c r="J54" s="3"/>
      <c r="K54" s="91" t="s">
        <v>93</v>
      </c>
      <c r="L54" s="3"/>
      <c r="M54" s="3"/>
    </row>
    <row r="55" spans="1:14" x14ac:dyDescent="0.2">
      <c r="A55" s="2" t="s">
        <v>28</v>
      </c>
      <c r="B55" s="119" t="s">
        <v>210</v>
      </c>
      <c r="C55" s="3">
        <v>46</v>
      </c>
      <c r="D55" s="3">
        <f>D53+1</f>
        <v>49</v>
      </c>
      <c r="E55" s="122" t="s">
        <v>225</v>
      </c>
      <c r="F55" s="7" t="s">
        <v>182</v>
      </c>
      <c r="G55" s="12">
        <v>40</v>
      </c>
      <c r="H55" s="3"/>
      <c r="I55" s="5" t="s">
        <v>98</v>
      </c>
      <c r="J55" s="3"/>
      <c r="K55" s="3" t="s">
        <v>94</v>
      </c>
      <c r="L55" s="3"/>
      <c r="M55" s="3">
        <v>1994</v>
      </c>
    </row>
    <row r="56" spans="1:14" x14ac:dyDescent="0.2">
      <c r="A56" s="2" t="s">
        <v>28</v>
      </c>
      <c r="B56" s="119" t="s">
        <v>206</v>
      </c>
      <c r="C56" s="3">
        <v>47</v>
      </c>
      <c r="D56" s="3">
        <f t="shared" si="0"/>
        <v>50</v>
      </c>
      <c r="E56" s="7" t="s">
        <v>34</v>
      </c>
      <c r="F56" s="7" t="s">
        <v>34</v>
      </c>
      <c r="G56" s="12">
        <v>40</v>
      </c>
      <c r="H56" s="5" t="s">
        <v>98</v>
      </c>
      <c r="I56" s="3"/>
      <c r="J56" s="3"/>
      <c r="K56" s="9" t="s">
        <v>94</v>
      </c>
      <c r="L56" s="10" t="s">
        <v>103</v>
      </c>
      <c r="M56" s="9">
        <v>2010</v>
      </c>
    </row>
    <row r="57" spans="1:14" x14ac:dyDescent="0.2">
      <c r="A57" s="2" t="s">
        <v>28</v>
      </c>
      <c r="B57" s="119" t="s">
        <v>205</v>
      </c>
      <c r="C57" s="3">
        <v>48</v>
      </c>
      <c r="D57" s="3">
        <f t="shared" si="0"/>
        <v>51</v>
      </c>
      <c r="E57" s="7" t="s">
        <v>35</v>
      </c>
      <c r="F57" s="7" t="s">
        <v>35</v>
      </c>
      <c r="G57" s="12">
        <v>80</v>
      </c>
      <c r="H57" s="5" t="s">
        <v>98</v>
      </c>
      <c r="I57" s="3"/>
      <c r="J57" s="3"/>
      <c r="K57" s="3" t="s">
        <v>94</v>
      </c>
      <c r="L57" s="3"/>
      <c r="M57" s="3">
        <v>2005</v>
      </c>
      <c r="N57">
        <v>40</v>
      </c>
    </row>
    <row r="58" spans="1:14" x14ac:dyDescent="0.2">
      <c r="A58" s="2" t="s">
        <v>36</v>
      </c>
      <c r="B58" s="119" t="s">
        <v>207</v>
      </c>
      <c r="C58" s="3">
        <v>49</v>
      </c>
      <c r="D58" s="3">
        <v>52</v>
      </c>
      <c r="E58" s="122" t="s">
        <v>37</v>
      </c>
      <c r="F58" s="7" t="s">
        <v>37</v>
      </c>
      <c r="G58" s="12">
        <v>40</v>
      </c>
      <c r="H58" s="5" t="s">
        <v>98</v>
      </c>
      <c r="I58" s="3"/>
      <c r="J58" s="3"/>
      <c r="K58" s="3" t="s">
        <v>94</v>
      </c>
      <c r="L58" s="3"/>
      <c r="M58" s="3">
        <v>2009</v>
      </c>
    </row>
    <row r="59" spans="1:14" x14ac:dyDescent="0.2">
      <c r="A59" s="2" t="s">
        <v>36</v>
      </c>
      <c r="B59" s="119" t="s">
        <v>207</v>
      </c>
      <c r="C59" s="3">
        <f>C58+1</f>
        <v>50</v>
      </c>
      <c r="D59" s="3">
        <f>D58+1</f>
        <v>53</v>
      </c>
      <c r="E59" s="122" t="s">
        <v>226</v>
      </c>
      <c r="F59" s="7" t="s">
        <v>67</v>
      </c>
      <c r="G59" s="12">
        <v>50</v>
      </c>
      <c r="H59" s="5" t="s">
        <v>98</v>
      </c>
      <c r="I59" s="3"/>
      <c r="J59" s="3"/>
      <c r="K59" s="3" t="s">
        <v>93</v>
      </c>
      <c r="L59" s="3"/>
      <c r="M59" s="3">
        <v>1949</v>
      </c>
    </row>
    <row r="60" spans="1:14" x14ac:dyDescent="0.2">
      <c r="A60" s="2" t="s">
        <v>36</v>
      </c>
      <c r="B60" s="119" t="s">
        <v>207</v>
      </c>
      <c r="C60" s="3">
        <v>50</v>
      </c>
      <c r="D60" s="3">
        <f t="shared" ref="D60:D85" si="1">D59+1</f>
        <v>54</v>
      </c>
      <c r="E60" s="122" t="s">
        <v>226</v>
      </c>
      <c r="F60" s="7" t="s">
        <v>81</v>
      </c>
      <c r="G60" s="12">
        <v>50</v>
      </c>
      <c r="H60" s="5" t="s">
        <v>98</v>
      </c>
      <c r="I60" s="3"/>
      <c r="J60" s="3"/>
      <c r="K60" s="3" t="s">
        <v>94</v>
      </c>
      <c r="L60" s="3"/>
      <c r="M60" s="3">
        <v>1980</v>
      </c>
    </row>
    <row r="61" spans="1:14" x14ac:dyDescent="0.2">
      <c r="A61" s="2" t="s">
        <v>36</v>
      </c>
      <c r="B61" s="119" t="s">
        <v>204</v>
      </c>
      <c r="C61" s="3">
        <f>C60+1</f>
        <v>51</v>
      </c>
      <c r="D61" s="3">
        <f t="shared" si="1"/>
        <v>55</v>
      </c>
      <c r="E61" s="122" t="s">
        <v>227</v>
      </c>
      <c r="F61" s="7" t="s">
        <v>68</v>
      </c>
      <c r="G61" s="12">
        <v>90</v>
      </c>
      <c r="H61" s="5" t="s">
        <v>98</v>
      </c>
      <c r="I61" s="3"/>
      <c r="J61" s="3"/>
      <c r="K61" s="3" t="s">
        <v>93</v>
      </c>
      <c r="L61" s="3"/>
      <c r="M61" s="3">
        <v>1931</v>
      </c>
    </row>
    <row r="62" spans="1:14" x14ac:dyDescent="0.2">
      <c r="A62" s="2" t="s">
        <v>36</v>
      </c>
      <c r="B62" s="119" t="s">
        <v>204</v>
      </c>
      <c r="C62" s="3">
        <v>51</v>
      </c>
      <c r="D62" s="3">
        <f t="shared" si="1"/>
        <v>56</v>
      </c>
      <c r="E62" s="122" t="s">
        <v>227</v>
      </c>
      <c r="F62" s="7" t="s">
        <v>82</v>
      </c>
      <c r="G62" s="12">
        <v>60</v>
      </c>
      <c r="H62" s="5" t="s">
        <v>98</v>
      </c>
      <c r="I62" s="3"/>
      <c r="J62" s="3"/>
      <c r="K62" s="3" t="s">
        <v>94</v>
      </c>
      <c r="L62" s="3"/>
      <c r="M62" s="3">
        <v>2009</v>
      </c>
    </row>
    <row r="63" spans="1:14" x14ac:dyDescent="0.2">
      <c r="A63" s="2" t="s">
        <v>36</v>
      </c>
      <c r="B63" s="119" t="s">
        <v>208</v>
      </c>
      <c r="C63" s="3">
        <v>52</v>
      </c>
      <c r="D63" s="3">
        <f t="shared" si="1"/>
        <v>57</v>
      </c>
      <c r="E63" s="122" t="s">
        <v>38</v>
      </c>
      <c r="F63" s="7" t="s">
        <v>38</v>
      </c>
      <c r="G63" s="12">
        <v>40</v>
      </c>
      <c r="H63" s="5" t="s">
        <v>98</v>
      </c>
      <c r="I63" s="3"/>
      <c r="J63" s="3"/>
      <c r="K63" s="3" t="s">
        <v>94</v>
      </c>
      <c r="L63" s="3"/>
      <c r="M63" s="3">
        <v>2009</v>
      </c>
    </row>
    <row r="64" spans="1:14" x14ac:dyDescent="0.2">
      <c r="A64" s="2" t="s">
        <v>36</v>
      </c>
      <c r="B64" s="119" t="s">
        <v>208</v>
      </c>
      <c r="C64" s="3">
        <v>53</v>
      </c>
      <c r="D64" s="3">
        <f t="shared" si="1"/>
        <v>58</v>
      </c>
      <c r="E64" s="122" t="s">
        <v>229</v>
      </c>
      <c r="F64" s="7" t="s">
        <v>69</v>
      </c>
      <c r="G64" s="96">
        <v>45</v>
      </c>
      <c r="H64" s="5" t="s">
        <v>98</v>
      </c>
      <c r="I64" s="3"/>
      <c r="J64" s="3"/>
      <c r="K64" s="3" t="s">
        <v>93</v>
      </c>
      <c r="L64" s="3"/>
      <c r="M64" s="3">
        <v>1950</v>
      </c>
    </row>
    <row r="65" spans="1:13" x14ac:dyDescent="0.2">
      <c r="A65" s="2" t="s">
        <v>36</v>
      </c>
      <c r="B65" s="119" t="s">
        <v>208</v>
      </c>
      <c r="C65" s="3">
        <v>53</v>
      </c>
      <c r="D65" s="3">
        <f t="shared" si="1"/>
        <v>59</v>
      </c>
      <c r="E65" s="122" t="s">
        <v>229</v>
      </c>
      <c r="F65" s="7" t="s">
        <v>83</v>
      </c>
      <c r="G65" s="12">
        <v>40</v>
      </c>
      <c r="H65" s="5" t="s">
        <v>98</v>
      </c>
      <c r="I65" s="3"/>
      <c r="J65" s="3"/>
      <c r="K65" s="3" t="s">
        <v>94</v>
      </c>
      <c r="L65" s="3"/>
      <c r="M65" s="3">
        <v>1999</v>
      </c>
    </row>
    <row r="66" spans="1:13" x14ac:dyDescent="0.2">
      <c r="A66" s="2" t="s">
        <v>36</v>
      </c>
      <c r="B66" s="119" t="s">
        <v>207</v>
      </c>
      <c r="C66" s="3">
        <v>54</v>
      </c>
      <c r="D66" s="3">
        <f t="shared" si="1"/>
        <v>60</v>
      </c>
      <c r="E66" s="122" t="s">
        <v>39</v>
      </c>
      <c r="F66" s="7" t="s">
        <v>39</v>
      </c>
      <c r="G66" s="12">
        <v>80</v>
      </c>
      <c r="H66" s="5" t="s">
        <v>98</v>
      </c>
      <c r="I66" s="3"/>
      <c r="J66" s="3"/>
      <c r="K66" s="3" t="s">
        <v>94</v>
      </c>
      <c r="L66" s="3"/>
      <c r="M66" s="3">
        <v>1945</v>
      </c>
    </row>
    <row r="67" spans="1:13" x14ac:dyDescent="0.2">
      <c r="A67" s="2" t="s">
        <v>36</v>
      </c>
      <c r="B67" s="119" t="s">
        <v>207</v>
      </c>
      <c r="C67" s="3">
        <f>C66+1</f>
        <v>55</v>
      </c>
      <c r="D67" s="3">
        <f t="shared" si="1"/>
        <v>61</v>
      </c>
      <c r="E67" s="7" t="s">
        <v>40</v>
      </c>
      <c r="F67" s="7" t="s">
        <v>40</v>
      </c>
      <c r="G67" s="12">
        <v>50</v>
      </c>
      <c r="H67" s="5" t="s">
        <v>98</v>
      </c>
      <c r="I67" s="3"/>
      <c r="J67" s="3"/>
      <c r="K67" s="91" t="s">
        <v>146</v>
      </c>
      <c r="L67" s="10" t="s">
        <v>103</v>
      </c>
      <c r="M67" s="3">
        <v>2009</v>
      </c>
    </row>
    <row r="68" spans="1:13" x14ac:dyDescent="0.2">
      <c r="A68" s="2" t="s">
        <v>36</v>
      </c>
      <c r="B68" s="119" t="s">
        <v>208</v>
      </c>
      <c r="C68" s="3">
        <f t="shared" ref="C68:C73" si="2">C67+1</f>
        <v>56</v>
      </c>
      <c r="D68" s="3">
        <f t="shared" si="1"/>
        <v>62</v>
      </c>
      <c r="E68" s="7" t="s">
        <v>41</v>
      </c>
      <c r="F68" s="7" t="s">
        <v>41</v>
      </c>
      <c r="G68" s="12">
        <v>80</v>
      </c>
      <c r="H68" s="5" t="s">
        <v>98</v>
      </c>
      <c r="I68" s="3"/>
      <c r="J68" s="3"/>
      <c r="K68" s="3" t="s">
        <v>93</v>
      </c>
      <c r="L68" s="3"/>
      <c r="M68" s="3">
        <v>1941</v>
      </c>
    </row>
    <row r="69" spans="1:13" ht="26.25" customHeight="1" x14ac:dyDescent="0.2">
      <c r="A69" s="2" t="s">
        <v>36</v>
      </c>
      <c r="B69" s="119" t="s">
        <v>207</v>
      </c>
      <c r="C69" s="3"/>
      <c r="D69" s="3">
        <f t="shared" si="1"/>
        <v>63</v>
      </c>
      <c r="E69" s="7" t="s">
        <v>42</v>
      </c>
      <c r="F69" s="7" t="s">
        <v>42</v>
      </c>
      <c r="G69" s="12"/>
      <c r="H69" s="5" t="s">
        <v>98</v>
      </c>
      <c r="I69" s="3"/>
      <c r="J69" s="3"/>
      <c r="K69" s="3" t="s">
        <v>93</v>
      </c>
      <c r="L69" s="3"/>
      <c r="M69" s="3">
        <v>1962</v>
      </c>
    </row>
    <row r="70" spans="1:13" x14ac:dyDescent="0.2">
      <c r="A70" s="2" t="s">
        <v>36</v>
      </c>
      <c r="B70" s="119" t="s">
        <v>207</v>
      </c>
      <c r="C70" s="3">
        <v>57</v>
      </c>
      <c r="D70" s="3">
        <v>63</v>
      </c>
      <c r="E70" s="7" t="s">
        <v>43</v>
      </c>
      <c r="F70" s="7" t="s">
        <v>43</v>
      </c>
      <c r="G70" s="12">
        <v>50</v>
      </c>
      <c r="H70" s="5" t="s">
        <v>98</v>
      </c>
      <c r="I70" s="3"/>
      <c r="J70" s="3"/>
      <c r="K70" s="3" t="s">
        <v>93</v>
      </c>
      <c r="L70" s="10" t="s">
        <v>103</v>
      </c>
      <c r="M70" s="3">
        <v>2010</v>
      </c>
    </row>
    <row r="71" spans="1:13" x14ac:dyDescent="0.2">
      <c r="A71" s="2" t="s">
        <v>36</v>
      </c>
      <c r="B71" s="119" t="s">
        <v>209</v>
      </c>
      <c r="C71" s="3">
        <f t="shared" si="2"/>
        <v>58</v>
      </c>
      <c r="D71" s="3">
        <f t="shared" si="1"/>
        <v>64</v>
      </c>
      <c r="E71" s="7" t="s">
        <v>44</v>
      </c>
      <c r="F71" s="7" t="s">
        <v>44</v>
      </c>
      <c r="G71" s="12">
        <v>60</v>
      </c>
      <c r="H71" s="5" t="s">
        <v>98</v>
      </c>
      <c r="I71" s="3"/>
      <c r="J71" s="3"/>
      <c r="K71" s="5" t="s">
        <v>94</v>
      </c>
      <c r="L71" s="3"/>
      <c r="M71" s="5">
        <v>2009</v>
      </c>
    </row>
    <row r="72" spans="1:13" x14ac:dyDescent="0.2">
      <c r="A72" s="2" t="s">
        <v>36</v>
      </c>
      <c r="B72" s="119" t="s">
        <v>209</v>
      </c>
      <c r="C72" s="3">
        <f t="shared" si="2"/>
        <v>59</v>
      </c>
      <c r="D72" s="3">
        <f t="shared" si="1"/>
        <v>65</v>
      </c>
      <c r="E72" s="7" t="s">
        <v>45</v>
      </c>
      <c r="F72" s="7" t="s">
        <v>45</v>
      </c>
      <c r="G72" s="12">
        <v>45</v>
      </c>
      <c r="H72" s="5" t="s">
        <v>98</v>
      </c>
      <c r="I72" s="3"/>
      <c r="J72" s="3"/>
      <c r="K72" s="5" t="s">
        <v>94</v>
      </c>
      <c r="L72" s="3"/>
      <c r="M72" s="5">
        <v>2009</v>
      </c>
    </row>
    <row r="73" spans="1:13" x14ac:dyDescent="0.2">
      <c r="A73" s="2" t="s">
        <v>36</v>
      </c>
      <c r="B73" s="119" t="s">
        <v>207</v>
      </c>
      <c r="C73" s="3">
        <f t="shared" si="2"/>
        <v>60</v>
      </c>
      <c r="D73" s="3">
        <f t="shared" si="1"/>
        <v>66</v>
      </c>
      <c r="E73" s="122" t="s">
        <v>228</v>
      </c>
      <c r="F73" s="7" t="s">
        <v>70</v>
      </c>
      <c r="G73" s="12">
        <v>200</v>
      </c>
      <c r="H73" s="5" t="s">
        <v>98</v>
      </c>
      <c r="I73" s="3"/>
      <c r="J73" s="3"/>
      <c r="K73" s="3" t="s">
        <v>93</v>
      </c>
      <c r="L73" s="3"/>
      <c r="M73" s="3">
        <v>1893</v>
      </c>
    </row>
    <row r="74" spans="1:13" x14ac:dyDescent="0.2">
      <c r="A74" s="2" t="s">
        <v>36</v>
      </c>
      <c r="B74" s="119" t="s">
        <v>207</v>
      </c>
      <c r="C74" s="3">
        <v>60</v>
      </c>
      <c r="D74" s="3">
        <f t="shared" si="1"/>
        <v>67</v>
      </c>
      <c r="E74" s="122" t="s">
        <v>228</v>
      </c>
      <c r="F74" s="7" t="s">
        <v>84</v>
      </c>
      <c r="G74" s="12">
        <v>200</v>
      </c>
      <c r="H74" s="5" t="s">
        <v>98</v>
      </c>
      <c r="I74" s="3"/>
      <c r="J74" s="3"/>
      <c r="K74" s="3" t="s">
        <v>94</v>
      </c>
      <c r="L74" s="3"/>
      <c r="M74" s="3">
        <v>2004</v>
      </c>
    </row>
    <row r="75" spans="1:13" x14ac:dyDescent="0.2">
      <c r="A75" s="2" t="s">
        <v>36</v>
      </c>
      <c r="B75" s="119" t="s">
        <v>208</v>
      </c>
      <c r="C75" s="91">
        <v>61</v>
      </c>
      <c r="D75" s="3">
        <f t="shared" si="1"/>
        <v>68</v>
      </c>
      <c r="E75" s="122" t="s">
        <v>230</v>
      </c>
      <c r="F75" s="7" t="s">
        <v>184</v>
      </c>
      <c r="G75" s="12">
        <v>40</v>
      </c>
      <c r="H75" s="5" t="s">
        <v>98</v>
      </c>
      <c r="I75" s="5"/>
      <c r="J75" s="3"/>
      <c r="K75" s="3" t="s">
        <v>93</v>
      </c>
      <c r="L75" s="3"/>
      <c r="M75" s="3">
        <v>1941</v>
      </c>
    </row>
    <row r="76" spans="1:13" x14ac:dyDescent="0.2">
      <c r="A76" s="2" t="s">
        <v>36</v>
      </c>
      <c r="B76" s="119" t="s">
        <v>210</v>
      </c>
      <c r="C76" s="3">
        <v>62</v>
      </c>
      <c r="D76" s="3">
        <f>D74+1</f>
        <v>68</v>
      </c>
      <c r="E76" s="122" t="s">
        <v>231</v>
      </c>
      <c r="F76" s="7" t="s">
        <v>184</v>
      </c>
      <c r="G76" s="12"/>
      <c r="H76" s="5"/>
      <c r="I76" s="5" t="s">
        <v>98</v>
      </c>
      <c r="J76" s="3"/>
      <c r="K76" s="91" t="s">
        <v>93</v>
      </c>
      <c r="L76" s="3"/>
      <c r="M76" s="3"/>
    </row>
    <row r="77" spans="1:13" x14ac:dyDescent="0.2">
      <c r="A77" s="2" t="s">
        <v>36</v>
      </c>
      <c r="B77" s="119" t="s">
        <v>210</v>
      </c>
      <c r="C77" s="3">
        <v>62</v>
      </c>
      <c r="D77" s="3">
        <f>D75+1</f>
        <v>69</v>
      </c>
      <c r="E77" s="122" t="s">
        <v>231</v>
      </c>
      <c r="F77" s="7" t="s">
        <v>185</v>
      </c>
      <c r="G77" s="12">
        <v>80</v>
      </c>
      <c r="H77" s="3"/>
      <c r="I77" s="5" t="s">
        <v>98</v>
      </c>
      <c r="J77" s="3"/>
      <c r="K77" s="3" t="s">
        <v>94</v>
      </c>
      <c r="L77" s="3"/>
      <c r="M77" s="3">
        <v>1990</v>
      </c>
    </row>
    <row r="78" spans="1:13" x14ac:dyDescent="0.2">
      <c r="A78" s="2" t="s">
        <v>36</v>
      </c>
      <c r="B78" s="119" t="s">
        <v>207</v>
      </c>
      <c r="C78" s="3">
        <v>63</v>
      </c>
      <c r="D78" s="3">
        <f t="shared" si="1"/>
        <v>70</v>
      </c>
      <c r="E78" s="122" t="s">
        <v>46</v>
      </c>
      <c r="F78" s="7" t="s">
        <v>46</v>
      </c>
      <c r="G78" s="12">
        <v>80</v>
      </c>
      <c r="H78" s="5" t="s">
        <v>98</v>
      </c>
      <c r="I78" s="3"/>
      <c r="J78" s="3"/>
      <c r="K78" s="5" t="s">
        <v>94</v>
      </c>
      <c r="L78" s="3"/>
      <c r="M78" s="5">
        <v>2009</v>
      </c>
    </row>
    <row r="79" spans="1:13" x14ac:dyDescent="0.2">
      <c r="A79" s="2" t="s">
        <v>36</v>
      </c>
      <c r="B79" s="119" t="s">
        <v>208</v>
      </c>
      <c r="C79" s="3">
        <v>64</v>
      </c>
      <c r="D79" s="3">
        <f t="shared" si="1"/>
        <v>71</v>
      </c>
      <c r="E79" s="122" t="s">
        <v>232</v>
      </c>
      <c r="F79" s="7" t="s">
        <v>105</v>
      </c>
      <c r="G79" s="12">
        <v>20</v>
      </c>
      <c r="H79" s="5" t="s">
        <v>98</v>
      </c>
      <c r="I79" s="3"/>
      <c r="J79" s="3"/>
      <c r="K79" s="5" t="s">
        <v>93</v>
      </c>
      <c r="L79" s="3"/>
      <c r="M79" s="5"/>
    </row>
    <row r="80" spans="1:13" x14ac:dyDescent="0.2">
      <c r="A80" s="2" t="s">
        <v>36</v>
      </c>
      <c r="B80" s="119" t="s">
        <v>208</v>
      </c>
      <c r="C80" s="3">
        <v>64</v>
      </c>
      <c r="D80" s="3">
        <f t="shared" si="1"/>
        <v>72</v>
      </c>
      <c r="E80" s="122" t="s">
        <v>232</v>
      </c>
      <c r="F80" s="7" t="s">
        <v>106</v>
      </c>
      <c r="G80" s="12">
        <v>40</v>
      </c>
      <c r="H80" s="5" t="s">
        <v>98</v>
      </c>
      <c r="I80" s="3"/>
      <c r="J80" s="3"/>
      <c r="K80" s="5" t="s">
        <v>94</v>
      </c>
      <c r="L80" s="3"/>
      <c r="M80" s="5"/>
    </row>
    <row r="81" spans="1:14" x14ac:dyDescent="0.2">
      <c r="A81" s="2" t="s">
        <v>36</v>
      </c>
      <c r="B81" s="119" t="s">
        <v>208</v>
      </c>
      <c r="C81" s="3">
        <v>65</v>
      </c>
      <c r="D81" s="3">
        <f t="shared" si="1"/>
        <v>73</v>
      </c>
      <c r="E81" s="122" t="s">
        <v>47</v>
      </c>
      <c r="F81" s="7" t="s">
        <v>47</v>
      </c>
      <c r="G81" s="12">
        <v>40</v>
      </c>
      <c r="H81" s="5" t="s">
        <v>98</v>
      </c>
      <c r="I81" s="3"/>
      <c r="J81" s="3"/>
      <c r="K81" s="3" t="s">
        <v>93</v>
      </c>
      <c r="L81" s="3"/>
      <c r="M81" s="3">
        <v>2010</v>
      </c>
    </row>
    <row r="82" spans="1:14" x14ac:dyDescent="0.2">
      <c r="A82" s="2" t="s">
        <v>36</v>
      </c>
      <c r="B82" s="119" t="s">
        <v>207</v>
      </c>
      <c r="C82" s="3">
        <v>66</v>
      </c>
      <c r="D82" s="3">
        <f t="shared" si="1"/>
        <v>74</v>
      </c>
      <c r="E82" s="7" t="s">
        <v>112</v>
      </c>
      <c r="F82" s="7" t="s">
        <v>112</v>
      </c>
      <c r="G82" s="12">
        <v>40</v>
      </c>
      <c r="H82" s="5" t="s">
        <v>98</v>
      </c>
      <c r="I82" s="3"/>
      <c r="J82" s="3"/>
      <c r="K82" s="15" t="s">
        <v>93</v>
      </c>
      <c r="L82" s="3"/>
      <c r="M82" s="3"/>
    </row>
    <row r="83" spans="1:14" x14ac:dyDescent="0.2">
      <c r="A83" s="2" t="s">
        <v>36</v>
      </c>
      <c r="B83" s="119" t="s">
        <v>208</v>
      </c>
      <c r="C83" s="3">
        <v>67</v>
      </c>
      <c r="D83" s="3">
        <f t="shared" si="1"/>
        <v>75</v>
      </c>
      <c r="E83" s="7" t="s">
        <v>48</v>
      </c>
      <c r="F83" s="7" t="s">
        <v>48</v>
      </c>
      <c r="G83" s="12">
        <v>50</v>
      </c>
      <c r="H83" s="5" t="s">
        <v>98</v>
      </c>
      <c r="I83" s="3"/>
      <c r="J83" s="3"/>
      <c r="K83" s="5" t="s">
        <v>94</v>
      </c>
      <c r="L83" s="3"/>
      <c r="M83" s="5">
        <v>2010</v>
      </c>
    </row>
    <row r="84" spans="1:14" x14ac:dyDescent="0.2">
      <c r="A84" s="2" t="s">
        <v>36</v>
      </c>
      <c r="B84" s="119" t="s">
        <v>207</v>
      </c>
      <c r="C84" s="3">
        <v>68</v>
      </c>
      <c r="D84" s="3">
        <f t="shared" si="1"/>
        <v>76</v>
      </c>
      <c r="E84" s="7" t="s">
        <v>113</v>
      </c>
      <c r="F84" s="7" t="s">
        <v>113</v>
      </c>
      <c r="G84" s="12">
        <v>20</v>
      </c>
      <c r="H84" s="5" t="s">
        <v>98</v>
      </c>
      <c r="I84" s="3"/>
      <c r="J84" s="3"/>
      <c r="K84" s="5" t="s">
        <v>93</v>
      </c>
      <c r="L84" s="3"/>
      <c r="M84" s="5"/>
    </row>
    <row r="85" spans="1:14" x14ac:dyDescent="0.2">
      <c r="A85" s="2" t="s">
        <v>36</v>
      </c>
      <c r="B85" s="119" t="s">
        <v>203</v>
      </c>
      <c r="C85" s="3">
        <v>69</v>
      </c>
      <c r="D85" s="3">
        <f t="shared" si="1"/>
        <v>77</v>
      </c>
      <c r="E85" s="7" t="s">
        <v>49</v>
      </c>
      <c r="F85" s="7" t="s">
        <v>49</v>
      </c>
      <c r="G85" s="12">
        <v>60</v>
      </c>
      <c r="H85" s="5" t="s">
        <v>98</v>
      </c>
      <c r="I85" s="3"/>
      <c r="J85" s="3"/>
      <c r="K85" s="15" t="s">
        <v>93</v>
      </c>
      <c r="L85" s="3"/>
      <c r="M85" s="3">
        <v>2002</v>
      </c>
      <c r="N85">
        <v>54</v>
      </c>
    </row>
    <row r="86" spans="1:14" x14ac:dyDescent="0.2">
      <c r="A86" s="2" t="s">
        <v>50</v>
      </c>
      <c r="B86" s="119" t="s">
        <v>208</v>
      </c>
      <c r="C86" s="91">
        <v>70</v>
      </c>
      <c r="D86" s="3">
        <v>78</v>
      </c>
      <c r="E86" s="122" t="s">
        <v>233</v>
      </c>
      <c r="F86" s="7" t="s">
        <v>173</v>
      </c>
      <c r="G86" s="12">
        <v>40</v>
      </c>
      <c r="H86" s="5" t="s">
        <v>98</v>
      </c>
      <c r="I86" s="3"/>
      <c r="J86" s="3"/>
      <c r="K86" s="5" t="s">
        <v>94</v>
      </c>
      <c r="L86" s="3"/>
      <c r="M86" s="5" t="s">
        <v>172</v>
      </c>
    </row>
    <row r="87" spans="1:14" x14ac:dyDescent="0.2">
      <c r="A87" s="2" t="s">
        <v>50</v>
      </c>
      <c r="B87" s="119" t="s">
        <v>208</v>
      </c>
      <c r="C87" s="91">
        <v>71</v>
      </c>
      <c r="D87" s="3">
        <v>78</v>
      </c>
      <c r="E87" s="122" t="s">
        <v>234</v>
      </c>
      <c r="F87" s="7" t="s">
        <v>173</v>
      </c>
      <c r="G87" s="12"/>
      <c r="H87" s="5" t="s">
        <v>98</v>
      </c>
      <c r="I87" s="3"/>
      <c r="J87" s="3"/>
      <c r="K87" s="5"/>
      <c r="L87" s="3"/>
      <c r="M87" s="5"/>
    </row>
    <row r="88" spans="1:14" x14ac:dyDescent="0.2">
      <c r="A88" s="2" t="s">
        <v>50</v>
      </c>
      <c r="B88" s="119" t="s">
        <v>208</v>
      </c>
      <c r="C88" s="91">
        <v>72</v>
      </c>
      <c r="D88" s="15">
        <f>D86+1</f>
        <v>79</v>
      </c>
      <c r="E88" s="122" t="s">
        <v>235</v>
      </c>
      <c r="F88" s="7" t="s">
        <v>187</v>
      </c>
      <c r="G88" s="12">
        <v>80</v>
      </c>
      <c r="H88" s="5" t="s">
        <v>98</v>
      </c>
      <c r="I88" s="5"/>
      <c r="J88" s="3"/>
      <c r="K88" s="3" t="s">
        <v>93</v>
      </c>
      <c r="L88" s="3"/>
      <c r="M88" s="3">
        <v>1941</v>
      </c>
    </row>
    <row r="89" spans="1:14" x14ac:dyDescent="0.2">
      <c r="A89" s="2" t="s">
        <v>50</v>
      </c>
      <c r="B89" s="119" t="s">
        <v>210</v>
      </c>
      <c r="C89" s="91">
        <v>73</v>
      </c>
      <c r="D89" s="15">
        <v>79</v>
      </c>
      <c r="E89" s="122" t="s">
        <v>236</v>
      </c>
      <c r="F89" s="7" t="s">
        <v>187</v>
      </c>
      <c r="G89" s="12"/>
      <c r="H89" s="5"/>
      <c r="I89" s="5" t="s">
        <v>98</v>
      </c>
      <c r="J89" s="3"/>
      <c r="K89" s="3"/>
      <c r="L89" s="3"/>
      <c r="M89" s="3"/>
    </row>
    <row r="90" spans="1:14" x14ac:dyDescent="0.2">
      <c r="A90" s="2" t="s">
        <v>50</v>
      </c>
      <c r="B90" s="119" t="s">
        <v>208</v>
      </c>
      <c r="C90" s="3">
        <v>74</v>
      </c>
      <c r="D90" s="15">
        <f>D88+1</f>
        <v>80</v>
      </c>
      <c r="E90" s="7" t="s">
        <v>52</v>
      </c>
      <c r="F90" s="7" t="s">
        <v>52</v>
      </c>
      <c r="G90" s="12">
        <v>50</v>
      </c>
      <c r="H90" s="5" t="s">
        <v>98</v>
      </c>
      <c r="I90" s="3"/>
      <c r="J90" s="3"/>
      <c r="K90" s="3" t="s">
        <v>94</v>
      </c>
      <c r="L90" s="10" t="s">
        <v>103</v>
      </c>
      <c r="M90" s="3">
        <v>2010</v>
      </c>
    </row>
    <row r="91" spans="1:14" x14ac:dyDescent="0.2">
      <c r="A91" s="2" t="s">
        <v>50</v>
      </c>
      <c r="B91" s="119" t="s">
        <v>210</v>
      </c>
      <c r="C91" s="91">
        <v>75</v>
      </c>
      <c r="D91" s="15">
        <f t="shared" ref="D91:D101" si="3">D90+1</f>
        <v>81</v>
      </c>
      <c r="E91" s="122" t="s">
        <v>237</v>
      </c>
      <c r="F91" s="7" t="s">
        <v>188</v>
      </c>
      <c r="G91" s="12">
        <v>45</v>
      </c>
      <c r="H91" s="5"/>
      <c r="I91" s="5" t="s">
        <v>98</v>
      </c>
      <c r="J91" s="3"/>
      <c r="K91" s="3" t="s">
        <v>93</v>
      </c>
      <c r="L91" s="3"/>
      <c r="M91" s="3">
        <v>1941</v>
      </c>
    </row>
    <row r="92" spans="1:14" x14ac:dyDescent="0.2">
      <c r="A92" s="2" t="s">
        <v>50</v>
      </c>
      <c r="B92" s="119" t="s">
        <v>209</v>
      </c>
      <c r="C92" s="91">
        <v>76</v>
      </c>
      <c r="D92" s="15">
        <v>81</v>
      </c>
      <c r="E92" s="122" t="s">
        <v>239</v>
      </c>
      <c r="F92" s="7" t="s">
        <v>188</v>
      </c>
      <c r="G92" s="12"/>
      <c r="H92" s="5" t="s">
        <v>98</v>
      </c>
      <c r="I92" s="5"/>
      <c r="J92" s="3"/>
      <c r="K92" s="3"/>
      <c r="L92" s="3"/>
      <c r="M92" s="3"/>
    </row>
    <row r="93" spans="1:14" x14ac:dyDescent="0.2">
      <c r="A93" s="2" t="s">
        <v>50</v>
      </c>
      <c r="B93" s="119" t="s">
        <v>209</v>
      </c>
      <c r="C93" s="3">
        <v>76</v>
      </c>
      <c r="D93" s="15">
        <f>D91+1</f>
        <v>82</v>
      </c>
      <c r="E93" s="122" t="s">
        <v>239</v>
      </c>
      <c r="F93" s="7" t="s">
        <v>189</v>
      </c>
      <c r="G93" s="12">
        <v>40</v>
      </c>
      <c r="H93" s="5" t="s">
        <v>98</v>
      </c>
      <c r="I93" s="3"/>
      <c r="J93" s="3"/>
      <c r="K93" s="3" t="s">
        <v>94</v>
      </c>
      <c r="L93" s="3"/>
      <c r="M93" s="3">
        <v>2010</v>
      </c>
    </row>
    <row r="94" spans="1:14" x14ac:dyDescent="0.2">
      <c r="A94" s="2" t="s">
        <v>50</v>
      </c>
      <c r="B94" s="119" t="s">
        <v>210</v>
      </c>
      <c r="C94" s="3">
        <v>77</v>
      </c>
      <c r="D94" s="15">
        <f t="shared" si="3"/>
        <v>83</v>
      </c>
      <c r="E94" s="16" t="s">
        <v>132</v>
      </c>
      <c r="F94" s="16" t="s">
        <v>132</v>
      </c>
      <c r="G94" s="12">
        <v>35</v>
      </c>
      <c r="H94" s="3"/>
      <c r="I94" s="5" t="s">
        <v>98</v>
      </c>
      <c r="J94" s="3"/>
      <c r="K94" s="3" t="s">
        <v>93</v>
      </c>
      <c r="L94" s="3"/>
      <c r="M94" s="3">
        <v>2006</v>
      </c>
    </row>
    <row r="95" spans="1:14" x14ac:dyDescent="0.2">
      <c r="A95" s="2" t="s">
        <v>50</v>
      </c>
      <c r="B95" s="119" t="s">
        <v>209</v>
      </c>
      <c r="C95" s="91">
        <v>78</v>
      </c>
      <c r="D95" s="15">
        <f t="shared" si="3"/>
        <v>84</v>
      </c>
      <c r="E95" s="122" t="s">
        <v>241</v>
      </c>
      <c r="F95" s="7" t="s">
        <v>191</v>
      </c>
      <c r="G95" s="12">
        <v>44</v>
      </c>
      <c r="H95" s="5" t="s">
        <v>98</v>
      </c>
      <c r="I95" s="5"/>
      <c r="J95" s="3"/>
      <c r="K95" s="3" t="s">
        <v>93</v>
      </c>
      <c r="L95" s="3"/>
      <c r="M95" s="3">
        <v>1957</v>
      </c>
    </row>
    <row r="96" spans="1:14" x14ac:dyDescent="0.2">
      <c r="A96" s="2" t="s">
        <v>50</v>
      </c>
      <c r="B96" s="119" t="s">
        <v>210</v>
      </c>
      <c r="C96" s="91">
        <v>79</v>
      </c>
      <c r="D96" s="15">
        <v>84</v>
      </c>
      <c r="E96" s="122" t="s">
        <v>238</v>
      </c>
      <c r="F96" s="7" t="s">
        <v>191</v>
      </c>
      <c r="G96" s="12"/>
      <c r="H96" s="5"/>
      <c r="I96" s="5" t="s">
        <v>98</v>
      </c>
      <c r="J96" s="3"/>
      <c r="K96" s="3" t="s">
        <v>93</v>
      </c>
      <c r="L96" s="3"/>
      <c r="M96" s="3"/>
    </row>
    <row r="97" spans="1:14" x14ac:dyDescent="0.2">
      <c r="A97" s="2" t="s">
        <v>50</v>
      </c>
      <c r="B97" s="119" t="s">
        <v>210</v>
      </c>
      <c r="C97" s="3">
        <v>79</v>
      </c>
      <c r="D97" s="15">
        <f>D95+1</f>
        <v>85</v>
      </c>
      <c r="E97" s="122" t="s">
        <v>238</v>
      </c>
      <c r="F97" s="7" t="s">
        <v>192</v>
      </c>
      <c r="G97" s="12">
        <v>44</v>
      </c>
      <c r="H97" s="3"/>
      <c r="I97" s="5" t="s">
        <v>98</v>
      </c>
      <c r="J97" s="3"/>
      <c r="K97" s="3" t="s">
        <v>94</v>
      </c>
      <c r="L97" s="3"/>
      <c r="M97" s="3">
        <v>1992</v>
      </c>
    </row>
    <row r="98" spans="1:14" x14ac:dyDescent="0.2">
      <c r="A98" s="2" t="s">
        <v>50</v>
      </c>
      <c r="B98" s="119" t="s">
        <v>210</v>
      </c>
      <c r="C98" s="3">
        <v>80</v>
      </c>
      <c r="D98" s="15">
        <f t="shared" si="3"/>
        <v>86</v>
      </c>
      <c r="E98" s="16" t="s">
        <v>131</v>
      </c>
      <c r="F98" s="16" t="s">
        <v>131</v>
      </c>
      <c r="G98" s="12">
        <v>35</v>
      </c>
      <c r="H98" s="3"/>
      <c r="I98" s="5" t="s">
        <v>98</v>
      </c>
      <c r="J98" s="3"/>
      <c r="K98" s="3" t="s">
        <v>93</v>
      </c>
      <c r="L98" s="3"/>
      <c r="M98" s="3">
        <v>2005</v>
      </c>
    </row>
    <row r="99" spans="1:14" x14ac:dyDescent="0.2">
      <c r="A99" s="2" t="s">
        <v>50</v>
      </c>
      <c r="B99" s="119" t="s">
        <v>210</v>
      </c>
      <c r="C99" s="3">
        <v>81</v>
      </c>
      <c r="D99" s="15">
        <f t="shared" si="3"/>
        <v>87</v>
      </c>
      <c r="E99" s="122" t="s">
        <v>240</v>
      </c>
      <c r="F99" s="7" t="s">
        <v>74</v>
      </c>
      <c r="G99" s="12">
        <v>66</v>
      </c>
      <c r="H99" s="3"/>
      <c r="I99" s="5" t="s">
        <v>98</v>
      </c>
      <c r="J99" s="3"/>
      <c r="K99" s="3" t="s">
        <v>93</v>
      </c>
      <c r="L99" s="3"/>
      <c r="M99" s="3">
        <v>1943</v>
      </c>
    </row>
    <row r="100" spans="1:14" x14ac:dyDescent="0.2">
      <c r="A100" s="2" t="s">
        <v>50</v>
      </c>
      <c r="B100" s="119" t="s">
        <v>210</v>
      </c>
      <c r="C100" s="3">
        <v>81</v>
      </c>
      <c r="D100" s="15">
        <f t="shared" si="3"/>
        <v>88</v>
      </c>
      <c r="E100" s="122" t="s">
        <v>240</v>
      </c>
      <c r="F100" s="7" t="s">
        <v>87</v>
      </c>
      <c r="G100" s="12">
        <v>66</v>
      </c>
      <c r="H100" s="3"/>
      <c r="I100" s="5" t="s">
        <v>98</v>
      </c>
      <c r="J100" s="3"/>
      <c r="K100" s="3" t="s">
        <v>94</v>
      </c>
      <c r="L100" s="3"/>
      <c r="M100" s="3">
        <v>1971</v>
      </c>
    </row>
    <row r="101" spans="1:14" x14ac:dyDescent="0.2">
      <c r="A101" s="2" t="s">
        <v>50</v>
      </c>
      <c r="B101" s="119" t="s">
        <v>208</v>
      </c>
      <c r="C101" s="3">
        <v>82</v>
      </c>
      <c r="D101" s="15">
        <f t="shared" si="3"/>
        <v>89</v>
      </c>
      <c r="E101" s="7" t="s">
        <v>53</v>
      </c>
      <c r="F101" s="7" t="s">
        <v>53</v>
      </c>
      <c r="G101" s="12">
        <v>132</v>
      </c>
      <c r="H101" s="5" t="s">
        <v>98</v>
      </c>
      <c r="I101" s="3"/>
      <c r="J101" s="3"/>
      <c r="K101" s="3" t="s">
        <v>93</v>
      </c>
      <c r="L101" s="3"/>
      <c r="M101" s="3">
        <v>1963</v>
      </c>
      <c r="N101">
        <v>60</v>
      </c>
    </row>
    <row r="102" spans="1:14" x14ac:dyDescent="0.2">
      <c r="A102" s="2" t="s">
        <v>54</v>
      </c>
      <c r="B102" s="119" t="s">
        <v>209</v>
      </c>
      <c r="C102" s="91">
        <v>83</v>
      </c>
      <c r="D102" s="15">
        <v>90</v>
      </c>
      <c r="E102" s="122" t="s">
        <v>245</v>
      </c>
      <c r="F102" s="7" t="s">
        <v>194</v>
      </c>
      <c r="G102" s="12">
        <v>80</v>
      </c>
      <c r="H102" s="5" t="s">
        <v>98</v>
      </c>
      <c r="I102" s="5"/>
      <c r="J102" s="3"/>
      <c r="K102" s="3" t="s">
        <v>93</v>
      </c>
      <c r="L102" s="3"/>
      <c r="M102" s="3">
        <v>1958</v>
      </c>
    </row>
    <row r="103" spans="1:14" x14ac:dyDescent="0.2">
      <c r="A103" s="2" t="s">
        <v>54</v>
      </c>
      <c r="B103" s="119" t="s">
        <v>210</v>
      </c>
      <c r="C103" s="91">
        <v>84</v>
      </c>
      <c r="D103" s="15">
        <v>90</v>
      </c>
      <c r="E103" s="122" t="s">
        <v>246</v>
      </c>
      <c r="F103" s="7" t="s">
        <v>194</v>
      </c>
      <c r="G103" s="12"/>
      <c r="H103" s="5"/>
      <c r="I103" s="5" t="s">
        <v>98</v>
      </c>
      <c r="J103" s="3"/>
      <c r="K103" s="3"/>
      <c r="L103" s="3"/>
      <c r="M103" s="3"/>
    </row>
    <row r="104" spans="1:14" x14ac:dyDescent="0.2">
      <c r="A104" s="2" t="s">
        <v>54</v>
      </c>
      <c r="B104" s="119" t="s">
        <v>209</v>
      </c>
      <c r="C104" s="3">
        <v>85</v>
      </c>
      <c r="D104" s="3">
        <f>D102+1</f>
        <v>91</v>
      </c>
      <c r="E104" s="7" t="s">
        <v>56</v>
      </c>
      <c r="F104" s="7" t="s">
        <v>56</v>
      </c>
      <c r="G104" s="12">
        <v>40</v>
      </c>
      <c r="H104" s="5" t="s">
        <v>98</v>
      </c>
      <c r="I104" s="3"/>
      <c r="J104" s="3"/>
      <c r="K104" s="3" t="s">
        <v>94</v>
      </c>
      <c r="L104" s="3"/>
      <c r="M104" s="3">
        <v>2009</v>
      </c>
    </row>
    <row r="105" spans="1:14" x14ac:dyDescent="0.2">
      <c r="A105" s="2" t="s">
        <v>54</v>
      </c>
      <c r="B105" s="119" t="s">
        <v>209</v>
      </c>
      <c r="C105" s="3">
        <v>86</v>
      </c>
      <c r="D105" s="3">
        <f t="shared" ref="D105:D111" si="4">D104+1</f>
        <v>92</v>
      </c>
      <c r="E105" s="7" t="s">
        <v>57</v>
      </c>
      <c r="F105" s="7" t="s">
        <v>57</v>
      </c>
      <c r="G105" s="12">
        <v>30</v>
      </c>
      <c r="H105" s="5" t="s">
        <v>98</v>
      </c>
      <c r="I105" s="3"/>
      <c r="J105" s="3"/>
      <c r="K105" s="3" t="s">
        <v>93</v>
      </c>
      <c r="L105" s="10" t="s">
        <v>103</v>
      </c>
      <c r="M105" s="3">
        <v>2008</v>
      </c>
    </row>
    <row r="106" spans="1:14" x14ac:dyDescent="0.2">
      <c r="A106" s="2" t="s">
        <v>54</v>
      </c>
      <c r="B106" s="119" t="s">
        <v>210</v>
      </c>
      <c r="C106" s="3">
        <v>87</v>
      </c>
      <c r="D106" s="3">
        <f t="shared" si="4"/>
        <v>93</v>
      </c>
      <c r="E106" s="7" t="s">
        <v>195</v>
      </c>
      <c r="F106" s="7" t="s">
        <v>195</v>
      </c>
      <c r="G106" s="12">
        <v>20</v>
      </c>
      <c r="H106" s="3"/>
      <c r="I106" s="5" t="s">
        <v>98</v>
      </c>
      <c r="J106" s="3"/>
      <c r="K106" s="3" t="s">
        <v>94</v>
      </c>
      <c r="L106" s="3"/>
      <c r="M106" s="3">
        <v>2010</v>
      </c>
    </row>
    <row r="107" spans="1:14" x14ac:dyDescent="0.2">
      <c r="A107" s="2" t="s">
        <v>54</v>
      </c>
      <c r="B107" s="119" t="s">
        <v>209</v>
      </c>
      <c r="C107" s="3">
        <v>88</v>
      </c>
      <c r="D107" s="3">
        <f t="shared" si="4"/>
        <v>94</v>
      </c>
      <c r="E107" s="122" t="s">
        <v>247</v>
      </c>
      <c r="F107" s="7" t="s">
        <v>107</v>
      </c>
      <c r="G107" s="12">
        <v>60</v>
      </c>
      <c r="H107" s="15" t="s">
        <v>98</v>
      </c>
      <c r="I107" s="5"/>
      <c r="J107" s="3"/>
      <c r="K107" s="3" t="s">
        <v>93</v>
      </c>
      <c r="L107" s="3"/>
      <c r="M107" s="3"/>
    </row>
    <row r="108" spans="1:14" x14ac:dyDescent="0.2">
      <c r="A108" s="2" t="s">
        <v>54</v>
      </c>
      <c r="B108" s="119" t="s">
        <v>210</v>
      </c>
      <c r="C108" s="3">
        <v>89</v>
      </c>
      <c r="D108" s="3">
        <f t="shared" si="4"/>
        <v>95</v>
      </c>
      <c r="E108" s="122" t="s">
        <v>248</v>
      </c>
      <c r="F108" s="7" t="s">
        <v>108</v>
      </c>
      <c r="G108" s="12">
        <v>70</v>
      </c>
      <c r="H108" s="5"/>
      <c r="I108" s="5" t="s">
        <v>98</v>
      </c>
      <c r="J108" s="3"/>
      <c r="K108" s="3" t="s">
        <v>93</v>
      </c>
      <c r="L108" s="3"/>
      <c r="M108" s="3">
        <v>1943</v>
      </c>
    </row>
    <row r="109" spans="1:14" x14ac:dyDescent="0.2">
      <c r="A109" s="2" t="s">
        <v>54</v>
      </c>
      <c r="B109" s="119" t="s">
        <v>209</v>
      </c>
      <c r="C109" s="3">
        <v>88</v>
      </c>
      <c r="D109" s="3">
        <f t="shared" si="4"/>
        <v>96</v>
      </c>
      <c r="E109" s="122" t="s">
        <v>247</v>
      </c>
      <c r="F109" s="7" t="s">
        <v>109</v>
      </c>
      <c r="G109" s="12">
        <v>100</v>
      </c>
      <c r="H109" s="5" t="s">
        <v>98</v>
      </c>
      <c r="I109" s="5"/>
      <c r="J109" s="3"/>
      <c r="K109" s="3" t="s">
        <v>94</v>
      </c>
      <c r="L109" s="3"/>
      <c r="M109" s="3"/>
    </row>
    <row r="110" spans="1:14" x14ac:dyDescent="0.2">
      <c r="A110" s="2" t="s">
        <v>54</v>
      </c>
      <c r="B110" s="119" t="s">
        <v>210</v>
      </c>
      <c r="C110" s="3">
        <v>89</v>
      </c>
      <c r="D110" s="3">
        <f t="shared" si="4"/>
        <v>97</v>
      </c>
      <c r="E110" s="122" t="s">
        <v>248</v>
      </c>
      <c r="F110" s="7" t="s">
        <v>110</v>
      </c>
      <c r="G110" s="12">
        <v>160</v>
      </c>
      <c r="H110" s="5"/>
      <c r="I110" s="5" t="s">
        <v>98</v>
      </c>
      <c r="J110" s="3"/>
      <c r="K110" s="3" t="s">
        <v>94</v>
      </c>
      <c r="L110" s="3"/>
      <c r="M110" s="3">
        <v>1998</v>
      </c>
    </row>
    <row r="111" spans="1:14" x14ac:dyDescent="0.2">
      <c r="A111" s="2" t="s">
        <v>54</v>
      </c>
      <c r="B111" s="119" t="s">
        <v>210</v>
      </c>
      <c r="C111" s="3">
        <v>90</v>
      </c>
      <c r="D111" s="3">
        <f t="shared" si="4"/>
        <v>98</v>
      </c>
      <c r="E111" s="122" t="s">
        <v>111</v>
      </c>
      <c r="F111" s="7" t="s">
        <v>111</v>
      </c>
      <c r="G111" s="12">
        <v>30</v>
      </c>
      <c r="H111" s="5"/>
      <c r="I111" s="17" t="s">
        <v>98</v>
      </c>
      <c r="J111" s="3"/>
      <c r="K111" s="15" t="s">
        <v>94</v>
      </c>
      <c r="L111" s="3"/>
      <c r="M111" s="3">
        <v>2019</v>
      </c>
    </row>
    <row r="112" spans="1:14" x14ac:dyDescent="0.2">
      <c r="A112" s="2" t="s">
        <v>54</v>
      </c>
      <c r="B112" s="119" t="s">
        <v>209</v>
      </c>
      <c r="C112" s="3">
        <v>91</v>
      </c>
      <c r="D112" s="91" t="s">
        <v>197</v>
      </c>
      <c r="E112" s="122" t="s">
        <v>249</v>
      </c>
      <c r="F112" s="7" t="s">
        <v>116</v>
      </c>
      <c r="G112" s="12">
        <v>46</v>
      </c>
      <c r="H112" s="5" t="s">
        <v>98</v>
      </c>
      <c r="I112" s="5"/>
      <c r="J112" s="3"/>
      <c r="K112" s="9" t="s">
        <v>93</v>
      </c>
      <c r="L112" s="3"/>
      <c r="M112" s="9">
        <v>1925</v>
      </c>
    </row>
    <row r="113" spans="1:13" x14ac:dyDescent="0.2">
      <c r="A113" s="2" t="s">
        <v>54</v>
      </c>
      <c r="B113" s="119" t="s">
        <v>209</v>
      </c>
      <c r="C113" s="3">
        <v>91</v>
      </c>
      <c r="D113" s="91" t="s">
        <v>198</v>
      </c>
      <c r="E113" s="122" t="s">
        <v>249</v>
      </c>
      <c r="F113" s="7" t="s">
        <v>114</v>
      </c>
      <c r="G113" s="12">
        <v>30</v>
      </c>
      <c r="H113" s="5" t="s">
        <v>98</v>
      </c>
      <c r="I113" s="5"/>
      <c r="J113" s="3"/>
      <c r="K113" s="9" t="s">
        <v>94</v>
      </c>
      <c r="L113" s="3"/>
      <c r="M113" s="9"/>
    </row>
    <row r="114" spans="1:13" x14ac:dyDescent="0.2">
      <c r="A114" s="2" t="s">
        <v>54</v>
      </c>
      <c r="B114" s="119" t="s">
        <v>210</v>
      </c>
      <c r="C114" s="3">
        <v>92</v>
      </c>
      <c r="D114" s="3">
        <v>120</v>
      </c>
      <c r="E114" s="122" t="s">
        <v>250</v>
      </c>
      <c r="F114" s="7" t="s">
        <v>115</v>
      </c>
      <c r="G114" s="12">
        <v>30</v>
      </c>
      <c r="H114" s="5"/>
      <c r="I114" s="5" t="s">
        <v>98</v>
      </c>
      <c r="J114" s="3"/>
      <c r="K114" s="9" t="s">
        <v>94</v>
      </c>
      <c r="L114" s="3"/>
      <c r="M114" s="9">
        <v>2009</v>
      </c>
    </row>
    <row r="115" spans="1:13" x14ac:dyDescent="0.2">
      <c r="A115" s="2" t="s">
        <v>54</v>
      </c>
      <c r="B115" s="119" t="s">
        <v>210</v>
      </c>
      <c r="C115" s="3">
        <v>93</v>
      </c>
      <c r="D115" s="3">
        <v>121</v>
      </c>
      <c r="E115" s="122" t="s">
        <v>243</v>
      </c>
      <c r="F115" s="7" t="s">
        <v>242</v>
      </c>
      <c r="G115" s="12">
        <v>40</v>
      </c>
      <c r="H115" s="5"/>
      <c r="I115" s="5" t="s">
        <v>98</v>
      </c>
      <c r="J115" s="3"/>
      <c r="K115" s="9"/>
      <c r="L115" s="3"/>
      <c r="M115" s="9"/>
    </row>
    <row r="116" spans="1:13" x14ac:dyDescent="0.2">
      <c r="A116" s="2" t="s">
        <v>54</v>
      </c>
      <c r="B116" s="119" t="s">
        <v>209</v>
      </c>
      <c r="C116" s="91">
        <v>94</v>
      </c>
      <c r="D116" s="15">
        <v>121</v>
      </c>
      <c r="E116" s="122" t="s">
        <v>244</v>
      </c>
      <c r="F116" s="7" t="s">
        <v>242</v>
      </c>
      <c r="G116" s="12"/>
      <c r="H116" s="5" t="s">
        <v>98</v>
      </c>
      <c r="I116" s="5"/>
      <c r="J116" s="3"/>
      <c r="K116" s="3" t="s">
        <v>93</v>
      </c>
      <c r="L116" s="3"/>
      <c r="M116" s="3">
        <v>1999</v>
      </c>
    </row>
    <row r="117" spans="1:13" x14ac:dyDescent="0.2">
      <c r="A117" s="2"/>
      <c r="B117" s="2"/>
      <c r="C117" s="3"/>
      <c r="D117" s="3"/>
      <c r="E117" s="123"/>
      <c r="F117" s="7"/>
      <c r="G117" s="12"/>
      <c r="H117" s="5"/>
      <c r="I117" s="5"/>
      <c r="J117" s="3"/>
      <c r="K117" s="3"/>
      <c r="L117" s="3"/>
      <c r="M117" s="3"/>
    </row>
    <row r="118" spans="1:13" ht="34" x14ac:dyDescent="0.2">
      <c r="A118" s="2"/>
      <c r="B118" s="2"/>
      <c r="C118" s="3"/>
      <c r="D118" s="43"/>
      <c r="E118" s="123"/>
      <c r="F118" s="7"/>
      <c r="G118" s="18" t="s">
        <v>123</v>
      </c>
      <c r="H118" s="18" t="s">
        <v>124</v>
      </c>
      <c r="I118" s="23" t="s">
        <v>134</v>
      </c>
      <c r="J118" s="100" t="s">
        <v>166</v>
      </c>
      <c r="K118" s="3"/>
      <c r="L118" s="3"/>
      <c r="M118" s="3"/>
    </row>
    <row r="119" spans="1:13" x14ac:dyDescent="0.2">
      <c r="A119" s="27" t="s">
        <v>117</v>
      </c>
      <c r="B119" s="114"/>
      <c r="C119" s="38"/>
      <c r="D119" s="45"/>
      <c r="E119" s="124"/>
      <c r="F119" s="28" t="s">
        <v>125</v>
      </c>
      <c r="G119" s="29">
        <f>SUM(G2:G116)</f>
        <v>6763</v>
      </c>
      <c r="H119" s="30"/>
      <c r="I119" s="31">
        <v>94</v>
      </c>
      <c r="J119" s="31">
        <f>SUM(J125:J127)</f>
        <v>120</v>
      </c>
      <c r="L119" s="30"/>
    </row>
    <row r="120" spans="1:13" x14ac:dyDescent="0.2">
      <c r="A120" s="191" t="s">
        <v>126</v>
      </c>
      <c r="B120" s="106"/>
      <c r="C120" s="39"/>
      <c r="D120" s="46"/>
      <c r="E120" s="125"/>
      <c r="F120" s="32" t="s">
        <v>118</v>
      </c>
      <c r="G120" s="19">
        <f>G6+G12+G13+G15+G19+G22+G31++G34+G37+G47+G52+G55+G56+G57+G58+G60+G62+G63+G65+G66+G71+G72+G74+G77+G80+G78+G83+G86+G90+G93+G97++G100+G104+G106+G110+G109+G111++G113+G114</f>
        <v>2365</v>
      </c>
      <c r="H120" s="24">
        <f>G120/G119</f>
        <v>0.34969688008280347</v>
      </c>
      <c r="I120" s="33">
        <v>40</v>
      </c>
      <c r="J120" s="101"/>
    </row>
    <row r="121" spans="1:13" x14ac:dyDescent="0.2">
      <c r="A121" s="192"/>
      <c r="B121" s="107"/>
      <c r="C121" s="39"/>
      <c r="D121" s="46"/>
      <c r="E121" s="125"/>
      <c r="F121" s="32" t="s">
        <v>119</v>
      </c>
      <c r="G121" s="19">
        <f>G119-G120</f>
        <v>4398</v>
      </c>
      <c r="H121" s="24">
        <f>G121/G119</f>
        <v>0.65030311991719647</v>
      </c>
      <c r="I121" s="33">
        <v>73</v>
      </c>
      <c r="J121" s="101"/>
    </row>
    <row r="122" spans="1:13" x14ac:dyDescent="0.2">
      <c r="A122" s="191" t="s">
        <v>127</v>
      </c>
      <c r="B122" s="106"/>
      <c r="C122" s="39"/>
      <c r="D122" s="46"/>
      <c r="E122" s="125"/>
      <c r="F122" s="34" t="s">
        <v>120</v>
      </c>
      <c r="G122" s="20">
        <f>G119-G123-G124</f>
        <v>5468</v>
      </c>
      <c r="H122" s="25">
        <f>G122/G119</f>
        <v>0.80851693035635075</v>
      </c>
      <c r="I122" s="35">
        <v>75</v>
      </c>
      <c r="J122" s="101"/>
    </row>
    <row r="123" spans="1:13" x14ac:dyDescent="0.2">
      <c r="A123" s="193"/>
      <c r="B123" s="108"/>
      <c r="C123" s="39"/>
      <c r="D123" s="46"/>
      <c r="E123" s="125"/>
      <c r="F123" s="34" t="s">
        <v>121</v>
      </c>
      <c r="G123" s="20">
        <f>FLOOR(G4/2+G6+G16+G45/2+G47+G50/2+G52+G53/2+G55+G75/2+G77+G88/2+G91/2+G94+G95/2+G97+G98+G99+G100+G102/2+G106+G108+G110+G111+G114+G116/2,1)</f>
        <v>1215</v>
      </c>
      <c r="H123" s="25">
        <f>G123/G119</f>
        <v>0.17965399970427326</v>
      </c>
      <c r="I123" s="35">
        <v>18</v>
      </c>
      <c r="J123" s="101"/>
      <c r="K123" s="95">
        <f>(6740-4674)/4674</f>
        <v>0.4420196833547283</v>
      </c>
    </row>
    <row r="124" spans="1:13" x14ac:dyDescent="0.2">
      <c r="A124" s="192"/>
      <c r="B124" s="107"/>
      <c r="C124" s="39"/>
      <c r="D124" s="46"/>
      <c r="E124" s="125"/>
      <c r="F124" s="34" t="s">
        <v>122</v>
      </c>
      <c r="G124" s="20">
        <f>G13</f>
        <v>80</v>
      </c>
      <c r="H124" s="25">
        <f>G124/G119</f>
        <v>1.1829069939376017E-2</v>
      </c>
      <c r="I124" s="35">
        <v>1</v>
      </c>
      <c r="J124" s="101"/>
      <c r="K124" s="95">
        <f>(6740-4167)/4167</f>
        <v>0.61747060235181184</v>
      </c>
    </row>
    <row r="125" spans="1:13" ht="15.75" customHeight="1" x14ac:dyDescent="0.2">
      <c r="A125" s="194" t="s">
        <v>133</v>
      </c>
      <c r="B125" s="109"/>
      <c r="C125" s="92"/>
      <c r="D125" s="93"/>
      <c r="E125" s="126"/>
      <c r="F125" s="36" t="s">
        <v>128</v>
      </c>
      <c r="G125" s="21">
        <f>G119-G126-G127</f>
        <v>6372</v>
      </c>
      <c r="H125" s="26">
        <f>G125/G119</f>
        <v>0.94218542067129973</v>
      </c>
      <c r="I125" s="22">
        <f>I119-I126-I127</f>
        <v>82</v>
      </c>
      <c r="J125" s="22">
        <v>92</v>
      </c>
    </row>
    <row r="126" spans="1:13" x14ac:dyDescent="0.2">
      <c r="A126" s="195"/>
      <c r="B126" s="110"/>
      <c r="C126" s="40"/>
      <c r="D126" s="47"/>
      <c r="E126" s="127"/>
      <c r="F126" s="36" t="s">
        <v>129</v>
      </c>
      <c r="G126" s="21">
        <f>G72+G102+G104+G106+G112+G113+G114+G116</f>
        <v>291</v>
      </c>
      <c r="H126" s="26">
        <f>G126/G119</f>
        <v>4.3028241904480263E-2</v>
      </c>
      <c r="I126" s="22">
        <v>9</v>
      </c>
      <c r="J126" s="22">
        <v>25</v>
      </c>
    </row>
    <row r="127" spans="1:13" ht="34" x14ac:dyDescent="0.2">
      <c r="A127" s="196"/>
      <c r="B127" s="111"/>
      <c r="C127" s="41"/>
      <c r="D127" s="94"/>
      <c r="E127" s="128"/>
      <c r="F127" s="37" t="s">
        <v>130</v>
      </c>
      <c r="G127" s="21">
        <f>G111+G98+G94</f>
        <v>100</v>
      </c>
      <c r="H127" s="26">
        <f>G127/G125</f>
        <v>1.5693659761456372E-2</v>
      </c>
      <c r="I127" s="22">
        <v>3</v>
      </c>
      <c r="J127" s="22">
        <v>3</v>
      </c>
    </row>
    <row r="129" spans="1:9" hidden="1" x14ac:dyDescent="0.2">
      <c r="A129" s="49" t="s">
        <v>142</v>
      </c>
      <c r="B129" s="49"/>
    </row>
    <row r="130" spans="1:9" hidden="1" x14ac:dyDescent="0.2">
      <c r="A130" s="50" t="s">
        <v>117</v>
      </c>
      <c r="B130" s="115"/>
      <c r="C130" s="51"/>
      <c r="D130" s="52"/>
      <c r="E130" s="130"/>
      <c r="F130" s="53" t="s">
        <v>125</v>
      </c>
      <c r="G130" s="54">
        <f>30+6740</f>
        <v>6770</v>
      </c>
      <c r="H130" s="55"/>
      <c r="I130" s="56">
        <v>91</v>
      </c>
    </row>
    <row r="131" spans="1:9" hidden="1" x14ac:dyDescent="0.2">
      <c r="A131" s="197" t="s">
        <v>126</v>
      </c>
      <c r="B131" s="116"/>
      <c r="C131" s="57"/>
      <c r="D131" s="58"/>
      <c r="E131" s="131"/>
      <c r="F131" s="59" t="s">
        <v>118</v>
      </c>
      <c r="G131" s="60">
        <f>30+2365</f>
        <v>2395</v>
      </c>
      <c r="H131" s="24">
        <f>G131/G130</f>
        <v>0.3537666174298375</v>
      </c>
      <c r="I131" s="61">
        <v>39</v>
      </c>
    </row>
    <row r="132" spans="1:9" hidden="1" x14ac:dyDescent="0.2">
      <c r="A132" s="198"/>
      <c r="B132" s="117"/>
      <c r="C132" s="57"/>
      <c r="D132" s="58"/>
      <c r="E132" s="131"/>
      <c r="F132" s="59" t="s">
        <v>119</v>
      </c>
      <c r="G132" s="62">
        <v>4375</v>
      </c>
      <c r="H132" s="24">
        <f>G132/G130</f>
        <v>0.6462333825701625</v>
      </c>
      <c r="I132" s="61">
        <v>71</v>
      </c>
    </row>
    <row r="133" spans="1:9" hidden="1" x14ac:dyDescent="0.2">
      <c r="A133" s="197" t="s">
        <v>127</v>
      </c>
      <c r="B133" s="116"/>
      <c r="C133" s="57"/>
      <c r="D133" s="58"/>
      <c r="E133" s="131"/>
      <c r="F133" s="63" t="s">
        <v>120</v>
      </c>
      <c r="G133" s="64">
        <v>5425</v>
      </c>
      <c r="H133" s="25">
        <f>G133/G130</f>
        <v>0.80132939438700146</v>
      </c>
      <c r="I133" s="65">
        <v>72</v>
      </c>
    </row>
    <row r="134" spans="1:9" hidden="1" x14ac:dyDescent="0.2">
      <c r="A134" s="199"/>
      <c r="B134" s="116"/>
      <c r="C134" s="57"/>
      <c r="D134" s="58"/>
      <c r="E134" s="131"/>
      <c r="F134" s="63" t="s">
        <v>121</v>
      </c>
      <c r="G134" s="64">
        <f>30+1235</f>
        <v>1265</v>
      </c>
      <c r="H134" s="25">
        <f>G134/G130</f>
        <v>0.18685376661742983</v>
      </c>
      <c r="I134" s="65">
        <v>18</v>
      </c>
    </row>
    <row r="135" spans="1:9" hidden="1" x14ac:dyDescent="0.2">
      <c r="A135" s="198"/>
      <c r="B135" s="117"/>
      <c r="C135" s="57"/>
      <c r="D135" s="58"/>
      <c r="E135" s="131"/>
      <c r="F135" s="63" t="s">
        <v>122</v>
      </c>
      <c r="G135" s="64">
        <v>80</v>
      </c>
      <c r="H135" s="25">
        <f>G135/G130</f>
        <v>1.1816838995568686E-2</v>
      </c>
      <c r="I135" s="65">
        <v>1</v>
      </c>
    </row>
    <row r="136" spans="1:9" hidden="1" x14ac:dyDescent="0.2">
      <c r="A136" s="184" t="s">
        <v>133</v>
      </c>
      <c r="B136" s="118"/>
      <c r="C136" s="66"/>
      <c r="D136" s="67"/>
      <c r="E136" s="132"/>
      <c r="F136" s="68" t="s">
        <v>128</v>
      </c>
      <c r="G136" s="69">
        <f>30+6309</f>
        <v>6339</v>
      </c>
      <c r="H136" s="26">
        <f>G136/G130</f>
        <v>0.93633677991137376</v>
      </c>
      <c r="I136" s="70">
        <v>79</v>
      </c>
    </row>
    <row r="137" spans="1:9" hidden="1" x14ac:dyDescent="0.2">
      <c r="A137" s="185"/>
      <c r="B137" s="118"/>
      <c r="C137" s="66"/>
      <c r="D137" s="67"/>
      <c r="E137" s="132"/>
      <c r="F137" s="68" t="s">
        <v>129</v>
      </c>
      <c r="G137" s="69">
        <v>331</v>
      </c>
      <c r="H137" s="26">
        <f>G137/G130</f>
        <v>4.8892171344165437E-2</v>
      </c>
      <c r="I137" s="70">
        <v>9</v>
      </c>
    </row>
    <row r="138" spans="1:9" ht="34" hidden="1" x14ac:dyDescent="0.2">
      <c r="A138" s="186"/>
      <c r="B138" s="118"/>
      <c r="C138" s="71"/>
      <c r="D138" s="72"/>
      <c r="E138" s="133"/>
      <c r="F138" s="73" t="s">
        <v>130</v>
      </c>
      <c r="G138" s="69">
        <v>100</v>
      </c>
      <c r="H138" s="26">
        <f>G138/G136</f>
        <v>1.5775358889414733E-2</v>
      </c>
      <c r="I138" s="70">
        <v>3</v>
      </c>
    </row>
    <row r="139" spans="1:9" hidden="1" x14ac:dyDescent="0.2"/>
    <row r="141" spans="1:9" x14ac:dyDescent="0.2">
      <c r="F141" s="8" t="s">
        <v>147</v>
      </c>
    </row>
    <row r="142" spans="1:9" x14ac:dyDescent="0.2">
      <c r="F142" s="8" t="s">
        <v>165</v>
      </c>
    </row>
    <row r="143" spans="1:9" x14ac:dyDescent="0.2">
      <c r="F143" s="8" t="s">
        <v>148</v>
      </c>
    </row>
    <row r="147" spans="8:8" x14ac:dyDescent="0.2">
      <c r="H147" s="6">
        <f>6740-240-70</f>
        <v>6430</v>
      </c>
    </row>
  </sheetData>
  <autoFilter ref="A1:N116" xr:uid="{63C4558A-8FAE-4486-BB13-5954D57A1495}"/>
  <mergeCells count="6">
    <mergeCell ref="A136:A138"/>
    <mergeCell ref="A120:A121"/>
    <mergeCell ref="A122:A124"/>
    <mergeCell ref="A125:A127"/>
    <mergeCell ref="A131:A132"/>
    <mergeCell ref="A133:A135"/>
  </mergeCells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4"/>
  <sheetViews>
    <sheetView topLeftCell="A66" workbookViewId="0">
      <selection activeCell="C72" sqref="C72:C73"/>
    </sheetView>
  </sheetViews>
  <sheetFormatPr baseColWidth="10" defaultColWidth="11.5" defaultRowHeight="16" x14ac:dyDescent="0.2"/>
  <cols>
    <col min="1" max="1" width="23.5" style="4" bestFit="1" customWidth="1"/>
    <col min="2" max="2" width="11.1640625" style="6" customWidth="1"/>
    <col min="3" max="3" width="11.1640625" style="48" customWidth="1"/>
    <col min="4" max="4" width="51.5" style="8" customWidth="1"/>
    <col min="5" max="5" width="10.6640625" style="14" customWidth="1"/>
    <col min="6" max="8" width="10.6640625" style="6" customWidth="1"/>
    <col min="9" max="9" width="11.1640625" style="6" customWidth="1"/>
    <col min="10" max="10" width="10.6640625" style="6" customWidth="1"/>
    <col min="11" max="11" width="11.1640625" style="6" customWidth="1"/>
    <col min="12" max="12" width="0" hidden="1" customWidth="1"/>
  </cols>
  <sheetData>
    <row r="1" spans="1:12" x14ac:dyDescent="0.2">
      <c r="A1" s="187" t="s">
        <v>59</v>
      </c>
      <c r="B1" s="188" t="s">
        <v>136</v>
      </c>
      <c r="C1" s="189" t="s">
        <v>141</v>
      </c>
      <c r="D1" s="187" t="s">
        <v>60</v>
      </c>
      <c r="E1" s="181" t="s">
        <v>104</v>
      </c>
      <c r="F1" s="183" t="s">
        <v>91</v>
      </c>
      <c r="G1" s="183"/>
      <c r="H1" s="183"/>
      <c r="I1" s="3"/>
      <c r="J1" s="12"/>
      <c r="K1" s="3"/>
    </row>
    <row r="2" spans="1:12" ht="34" x14ac:dyDescent="0.2">
      <c r="A2" s="187"/>
      <c r="B2" s="182"/>
      <c r="C2" s="190"/>
      <c r="D2" s="187"/>
      <c r="E2" s="182"/>
      <c r="F2" s="13" t="s">
        <v>95</v>
      </c>
      <c r="G2" s="13" t="s">
        <v>96</v>
      </c>
      <c r="H2" s="1" t="s">
        <v>97</v>
      </c>
      <c r="I2" s="13" t="s">
        <v>92</v>
      </c>
      <c r="J2" s="1" t="s">
        <v>101</v>
      </c>
      <c r="K2" s="1" t="s">
        <v>102</v>
      </c>
    </row>
    <row r="3" spans="1:12" x14ac:dyDescent="0.2">
      <c r="A3" s="2" t="s">
        <v>0</v>
      </c>
      <c r="B3" s="3">
        <v>1</v>
      </c>
      <c r="C3" s="43">
        <v>1</v>
      </c>
      <c r="D3" s="7" t="s">
        <v>1</v>
      </c>
      <c r="E3" s="12">
        <v>40</v>
      </c>
      <c r="F3" s="3" t="s">
        <v>98</v>
      </c>
      <c r="G3" s="3"/>
      <c r="H3" s="3"/>
      <c r="I3" s="3" t="s">
        <v>93</v>
      </c>
      <c r="J3" s="3"/>
      <c r="K3" s="3">
        <v>1999</v>
      </c>
    </row>
    <row r="4" spans="1:12" x14ac:dyDescent="0.2">
      <c r="A4" s="2" t="s">
        <v>0</v>
      </c>
      <c r="B4" s="98" t="s">
        <v>153</v>
      </c>
      <c r="C4" s="44">
        <v>2</v>
      </c>
      <c r="D4" s="7" t="s">
        <v>99</v>
      </c>
      <c r="E4" s="12">
        <v>80</v>
      </c>
      <c r="F4" s="3" t="s">
        <v>98</v>
      </c>
      <c r="G4" s="3" t="s">
        <v>98</v>
      </c>
      <c r="H4" s="3"/>
      <c r="I4" s="3" t="s">
        <v>93</v>
      </c>
      <c r="J4" s="3"/>
      <c r="K4" s="3">
        <v>1943</v>
      </c>
    </row>
    <row r="5" spans="1:12" x14ac:dyDescent="0.2">
      <c r="A5" s="2" t="s">
        <v>0</v>
      </c>
      <c r="B5" s="3">
        <v>3</v>
      </c>
      <c r="C5" s="43">
        <v>3</v>
      </c>
      <c r="D5" s="7" t="s">
        <v>100</v>
      </c>
      <c r="E5" s="12">
        <v>80</v>
      </c>
      <c r="F5" s="3"/>
      <c r="G5" s="3" t="s">
        <v>98</v>
      </c>
      <c r="H5" s="3"/>
      <c r="I5" s="3" t="s">
        <v>94</v>
      </c>
      <c r="J5" s="3"/>
      <c r="K5" s="11">
        <v>1994</v>
      </c>
    </row>
    <row r="6" spans="1:12" x14ac:dyDescent="0.2">
      <c r="A6" s="2" t="s">
        <v>0</v>
      </c>
      <c r="B6" s="3">
        <v>4</v>
      </c>
      <c r="C6" s="43">
        <v>4</v>
      </c>
      <c r="D6" s="7" t="s">
        <v>6</v>
      </c>
      <c r="E6" s="12">
        <v>120</v>
      </c>
      <c r="F6" s="5" t="s">
        <v>98</v>
      </c>
      <c r="G6" s="3"/>
      <c r="H6" s="3"/>
      <c r="I6" s="3" t="s">
        <v>93</v>
      </c>
      <c r="J6" s="3"/>
      <c r="K6" s="3">
        <v>1932</v>
      </c>
    </row>
    <row r="7" spans="1:12" x14ac:dyDescent="0.2">
      <c r="A7" s="2" t="s">
        <v>0</v>
      </c>
      <c r="B7" s="3">
        <v>5</v>
      </c>
      <c r="C7" s="43">
        <v>5</v>
      </c>
      <c r="D7" s="7" t="s">
        <v>7</v>
      </c>
      <c r="E7" s="12">
        <v>40</v>
      </c>
      <c r="F7" s="5" t="s">
        <v>98</v>
      </c>
      <c r="G7" s="3"/>
      <c r="H7" s="3"/>
      <c r="I7" s="3" t="s">
        <v>93</v>
      </c>
      <c r="J7" s="3"/>
      <c r="K7" s="3">
        <v>2005</v>
      </c>
      <c r="L7">
        <v>9</v>
      </c>
    </row>
    <row r="8" spans="1:12" x14ac:dyDescent="0.2">
      <c r="A8" s="2"/>
      <c r="B8" s="3"/>
      <c r="C8" s="43"/>
      <c r="D8" s="7"/>
      <c r="E8" s="12"/>
      <c r="F8" s="3"/>
      <c r="G8" s="3"/>
      <c r="H8" s="3"/>
      <c r="I8" s="3"/>
      <c r="J8" s="3"/>
      <c r="K8" s="3"/>
    </row>
    <row r="9" spans="1:12" x14ac:dyDescent="0.2">
      <c r="A9" s="2" t="s">
        <v>8</v>
      </c>
      <c r="B9" s="3">
        <v>6</v>
      </c>
      <c r="C9" s="43">
        <v>6</v>
      </c>
      <c r="D9" s="7" t="s">
        <v>152</v>
      </c>
      <c r="E9" s="96">
        <v>110</v>
      </c>
      <c r="F9" s="5" t="s">
        <v>98</v>
      </c>
      <c r="G9" s="91" t="s">
        <v>98</v>
      </c>
      <c r="H9" s="3"/>
      <c r="I9" s="3" t="s">
        <v>93</v>
      </c>
      <c r="J9" s="3"/>
      <c r="K9" s="3">
        <v>1953</v>
      </c>
    </row>
    <row r="10" spans="1:12" x14ac:dyDescent="0.2">
      <c r="A10" s="2" t="s">
        <v>8</v>
      </c>
      <c r="B10" s="3"/>
      <c r="C10" s="43"/>
      <c r="D10" s="97" t="s">
        <v>90</v>
      </c>
      <c r="E10" s="96"/>
      <c r="F10" s="3"/>
      <c r="G10" s="5" t="s">
        <v>98</v>
      </c>
      <c r="H10" s="3"/>
      <c r="I10" s="3" t="s">
        <v>93</v>
      </c>
      <c r="J10" s="3"/>
      <c r="K10" s="3">
        <v>1953</v>
      </c>
    </row>
    <row r="11" spans="1:12" x14ac:dyDescent="0.2">
      <c r="A11" s="2" t="s">
        <v>8</v>
      </c>
      <c r="B11" s="3">
        <v>7</v>
      </c>
      <c r="C11" s="43">
        <v>7</v>
      </c>
      <c r="D11" s="7" t="s">
        <v>10</v>
      </c>
      <c r="E11" s="12">
        <v>96</v>
      </c>
      <c r="F11" s="5" t="s">
        <v>98</v>
      </c>
      <c r="G11" s="3"/>
      <c r="H11" s="3"/>
      <c r="I11" s="5" t="s">
        <v>93</v>
      </c>
      <c r="J11" s="3"/>
      <c r="K11" s="5">
        <v>1934</v>
      </c>
    </row>
    <row r="12" spans="1:12" x14ac:dyDescent="0.2">
      <c r="A12" s="2" t="s">
        <v>8</v>
      </c>
      <c r="B12" s="3">
        <v>8</v>
      </c>
      <c r="C12" s="43">
        <v>8</v>
      </c>
      <c r="D12" s="7" t="s">
        <v>61</v>
      </c>
      <c r="E12" s="12">
        <v>132</v>
      </c>
      <c r="F12" s="5" t="s">
        <v>98</v>
      </c>
      <c r="G12" s="3"/>
      <c r="H12" s="3"/>
      <c r="I12" s="3" t="s">
        <v>93</v>
      </c>
      <c r="J12" s="3"/>
      <c r="K12" s="3">
        <v>1916</v>
      </c>
    </row>
    <row r="13" spans="1:12" x14ac:dyDescent="0.2">
      <c r="A13" s="2" t="s">
        <v>8</v>
      </c>
      <c r="B13" s="3">
        <v>9</v>
      </c>
      <c r="C13" s="43">
        <v>9</v>
      </c>
      <c r="D13" s="7" t="s">
        <v>11</v>
      </c>
      <c r="E13" s="12">
        <v>60</v>
      </c>
      <c r="F13" s="5" t="s">
        <v>98</v>
      </c>
      <c r="G13" s="3"/>
      <c r="H13" s="3"/>
      <c r="I13" s="3" t="s">
        <v>93</v>
      </c>
      <c r="J13" s="3"/>
      <c r="K13" s="3">
        <v>1979</v>
      </c>
    </row>
    <row r="14" spans="1:12" x14ac:dyDescent="0.2">
      <c r="A14" s="2" t="s">
        <v>8</v>
      </c>
      <c r="B14" s="3">
        <v>10</v>
      </c>
      <c r="C14" s="43">
        <v>10</v>
      </c>
      <c r="D14" s="7" t="s">
        <v>12</v>
      </c>
      <c r="E14" s="12">
        <v>50</v>
      </c>
      <c r="F14" s="5" t="s">
        <v>98</v>
      </c>
      <c r="G14" s="3"/>
      <c r="H14" s="3"/>
      <c r="I14" s="3" t="s">
        <v>93</v>
      </c>
      <c r="J14" s="3"/>
      <c r="K14" s="3">
        <v>2000</v>
      </c>
    </row>
    <row r="15" spans="1:12" x14ac:dyDescent="0.2">
      <c r="A15" s="2" t="s">
        <v>8</v>
      </c>
      <c r="B15" s="3">
        <v>11</v>
      </c>
      <c r="C15" s="43">
        <v>11</v>
      </c>
      <c r="D15" s="7" t="s">
        <v>14</v>
      </c>
      <c r="E15" s="12">
        <v>320</v>
      </c>
      <c r="F15" s="5" t="s">
        <v>98</v>
      </c>
      <c r="G15" s="3"/>
      <c r="H15" s="3"/>
      <c r="I15" s="3" t="s">
        <v>93</v>
      </c>
      <c r="J15" s="3"/>
      <c r="K15" s="3">
        <v>1912</v>
      </c>
    </row>
    <row r="16" spans="1:12" x14ac:dyDescent="0.2">
      <c r="A16" s="2" t="s">
        <v>8</v>
      </c>
      <c r="B16" s="3">
        <v>12</v>
      </c>
      <c r="C16" s="43">
        <v>12</v>
      </c>
      <c r="D16" s="7" t="s">
        <v>15</v>
      </c>
      <c r="E16" s="12">
        <v>60</v>
      </c>
      <c r="F16" s="5" t="s">
        <v>98</v>
      </c>
      <c r="G16" s="3"/>
      <c r="H16" s="3"/>
      <c r="I16" s="3" t="s">
        <v>93</v>
      </c>
      <c r="J16" s="3"/>
      <c r="K16" s="3">
        <v>2004</v>
      </c>
    </row>
    <row r="17" spans="1:12" x14ac:dyDescent="0.2">
      <c r="A17" s="2" t="s">
        <v>8</v>
      </c>
      <c r="B17" s="3">
        <v>13</v>
      </c>
      <c r="C17" s="43">
        <v>13</v>
      </c>
      <c r="D17" s="7" t="s">
        <v>16</v>
      </c>
      <c r="E17" s="12">
        <v>120</v>
      </c>
      <c r="F17" s="5" t="s">
        <v>98</v>
      </c>
      <c r="G17" s="3"/>
      <c r="H17" s="3"/>
      <c r="I17" s="3" t="s">
        <v>93</v>
      </c>
      <c r="J17" s="3"/>
      <c r="K17" s="3">
        <v>1907</v>
      </c>
    </row>
    <row r="18" spans="1:12" x14ac:dyDescent="0.2">
      <c r="A18" s="2" t="s">
        <v>8</v>
      </c>
      <c r="B18" s="3">
        <v>14</v>
      </c>
      <c r="C18" s="43">
        <v>14</v>
      </c>
      <c r="D18" s="7" t="s">
        <v>17</v>
      </c>
      <c r="E18" s="12">
        <v>60</v>
      </c>
      <c r="F18" s="5" t="s">
        <v>98</v>
      </c>
      <c r="G18" s="3"/>
      <c r="H18" s="3"/>
      <c r="I18" s="3" t="s">
        <v>93</v>
      </c>
      <c r="J18" s="3"/>
      <c r="K18" s="3">
        <v>1979</v>
      </c>
      <c r="L18">
        <v>19</v>
      </c>
    </row>
    <row r="19" spans="1:12" x14ac:dyDescent="0.2">
      <c r="A19" s="2"/>
      <c r="B19" s="3"/>
      <c r="C19" s="43"/>
      <c r="D19" s="7"/>
      <c r="E19" s="12"/>
      <c r="F19" s="3"/>
      <c r="G19" s="3"/>
      <c r="H19" s="3"/>
      <c r="I19" s="3"/>
      <c r="J19" s="3"/>
      <c r="K19" s="3"/>
    </row>
    <row r="20" spans="1:12" x14ac:dyDescent="0.2">
      <c r="A20" s="2" t="s">
        <v>18</v>
      </c>
      <c r="B20" s="3">
        <v>15</v>
      </c>
      <c r="C20" s="43">
        <v>15</v>
      </c>
      <c r="D20" s="7" t="s">
        <v>21</v>
      </c>
      <c r="E20" s="12">
        <v>200</v>
      </c>
      <c r="F20" s="5" t="s">
        <v>98</v>
      </c>
      <c r="G20" s="3"/>
      <c r="H20" s="3"/>
      <c r="I20" s="3" t="s">
        <v>93</v>
      </c>
      <c r="J20" s="3"/>
      <c r="K20" s="3">
        <v>1912</v>
      </c>
    </row>
    <row r="21" spans="1:12" x14ac:dyDescent="0.2">
      <c r="A21" s="2" t="s">
        <v>18</v>
      </c>
      <c r="B21" s="3">
        <v>16</v>
      </c>
      <c r="C21" s="43">
        <v>16</v>
      </c>
      <c r="D21" s="7" t="s">
        <v>62</v>
      </c>
      <c r="E21" s="12">
        <v>80</v>
      </c>
      <c r="F21" s="5" t="s">
        <v>98</v>
      </c>
      <c r="G21" s="3"/>
      <c r="H21" s="3"/>
      <c r="I21" s="3" t="s">
        <v>93</v>
      </c>
      <c r="J21" s="3"/>
      <c r="K21" s="3">
        <v>1998</v>
      </c>
    </row>
    <row r="22" spans="1:12" x14ac:dyDescent="0.2">
      <c r="A22" s="2" t="s">
        <v>18</v>
      </c>
      <c r="B22" s="3">
        <v>17</v>
      </c>
      <c r="C22" s="43">
        <v>17</v>
      </c>
      <c r="D22" s="7" t="s">
        <v>22</v>
      </c>
      <c r="E22" s="12">
        <v>50</v>
      </c>
      <c r="F22" s="5" t="s">
        <v>98</v>
      </c>
      <c r="G22" s="3"/>
      <c r="H22" s="3"/>
      <c r="I22" s="3" t="s">
        <v>93</v>
      </c>
      <c r="J22" s="3"/>
      <c r="K22" s="3">
        <v>1966</v>
      </c>
    </row>
    <row r="23" spans="1:12" x14ac:dyDescent="0.2">
      <c r="A23" s="2" t="s">
        <v>18</v>
      </c>
      <c r="B23" s="3">
        <v>18</v>
      </c>
      <c r="C23" s="43">
        <v>18</v>
      </c>
      <c r="D23" s="7" t="s">
        <v>23</v>
      </c>
      <c r="E23" s="12">
        <v>80</v>
      </c>
      <c r="F23" s="5" t="s">
        <v>98</v>
      </c>
      <c r="G23" s="3"/>
      <c r="H23" s="3"/>
      <c r="I23" s="3" t="s">
        <v>93</v>
      </c>
      <c r="J23" s="3"/>
      <c r="K23" s="3">
        <v>2001</v>
      </c>
    </row>
    <row r="24" spans="1:12" x14ac:dyDescent="0.2">
      <c r="A24" s="2" t="s">
        <v>18</v>
      </c>
      <c r="B24" s="3">
        <v>19</v>
      </c>
      <c r="C24" s="43">
        <v>19</v>
      </c>
      <c r="D24" s="7" t="s">
        <v>25</v>
      </c>
      <c r="E24" s="12">
        <v>100</v>
      </c>
      <c r="F24" s="5" t="s">
        <v>98</v>
      </c>
      <c r="G24" s="3"/>
      <c r="H24" s="3"/>
      <c r="I24" s="3" t="s">
        <v>93</v>
      </c>
      <c r="J24" s="3"/>
      <c r="K24" s="3">
        <v>1951</v>
      </c>
    </row>
    <row r="25" spans="1:12" x14ac:dyDescent="0.2">
      <c r="A25" s="2" t="s">
        <v>18</v>
      </c>
      <c r="B25" s="3">
        <v>20</v>
      </c>
      <c r="C25" s="43">
        <v>20</v>
      </c>
      <c r="D25" s="7" t="s">
        <v>63</v>
      </c>
      <c r="E25" s="12">
        <v>80</v>
      </c>
      <c r="F25" s="5" t="s">
        <v>98</v>
      </c>
      <c r="G25" s="3"/>
      <c r="H25" s="3"/>
      <c r="I25" s="3" t="s">
        <v>93</v>
      </c>
      <c r="J25" s="3"/>
      <c r="K25" s="3">
        <v>1951</v>
      </c>
    </row>
    <row r="26" spans="1:12" x14ac:dyDescent="0.2">
      <c r="A26" s="2" t="s">
        <v>18</v>
      </c>
      <c r="B26" s="3">
        <v>20</v>
      </c>
      <c r="C26" s="43">
        <v>21</v>
      </c>
      <c r="D26" s="7" t="s">
        <v>77</v>
      </c>
      <c r="E26" s="12">
        <v>80</v>
      </c>
      <c r="F26" s="5" t="s">
        <v>98</v>
      </c>
      <c r="G26" s="3"/>
      <c r="H26" s="3"/>
      <c r="I26" s="3" t="s">
        <v>94</v>
      </c>
      <c r="J26" s="3"/>
      <c r="K26" s="3">
        <v>2001</v>
      </c>
    </row>
    <row r="27" spans="1:12" x14ac:dyDescent="0.2">
      <c r="A27" s="2" t="s">
        <v>18</v>
      </c>
      <c r="B27" s="3">
        <v>21</v>
      </c>
      <c r="C27" s="43">
        <v>22</v>
      </c>
      <c r="D27" s="7" t="s">
        <v>26</v>
      </c>
      <c r="E27" s="12">
        <v>50</v>
      </c>
      <c r="F27" s="5" t="s">
        <v>98</v>
      </c>
      <c r="G27" s="3"/>
      <c r="H27" s="3"/>
      <c r="I27" s="3" t="s">
        <v>93</v>
      </c>
      <c r="J27" s="3"/>
      <c r="K27" s="3">
        <v>1966</v>
      </c>
    </row>
    <row r="28" spans="1:12" x14ac:dyDescent="0.2">
      <c r="A28" s="2" t="s">
        <v>18</v>
      </c>
      <c r="B28" s="3">
        <v>22</v>
      </c>
      <c r="C28" s="43">
        <v>23</v>
      </c>
      <c r="D28" s="7" t="s">
        <v>27</v>
      </c>
      <c r="E28" s="96">
        <v>50</v>
      </c>
      <c r="F28" s="5" t="s">
        <v>98</v>
      </c>
      <c r="G28" s="3"/>
      <c r="H28" s="3"/>
      <c r="I28" s="3" t="s">
        <v>93</v>
      </c>
      <c r="J28" s="3"/>
      <c r="K28" s="3">
        <v>1942</v>
      </c>
      <c r="L28">
        <v>29</v>
      </c>
    </row>
    <row r="29" spans="1:12" x14ac:dyDescent="0.2">
      <c r="A29" s="2"/>
      <c r="B29" s="3"/>
      <c r="C29" s="43"/>
      <c r="D29" s="7"/>
      <c r="F29" s="3"/>
      <c r="G29" s="3"/>
      <c r="H29" s="3"/>
      <c r="I29" s="3"/>
      <c r="J29" s="3"/>
      <c r="K29" s="3"/>
    </row>
    <row r="30" spans="1:12" x14ac:dyDescent="0.2">
      <c r="A30" s="2" t="s">
        <v>28</v>
      </c>
      <c r="B30" s="3">
        <v>23</v>
      </c>
      <c r="C30" s="43">
        <v>24</v>
      </c>
      <c r="D30" s="7" t="s">
        <v>29</v>
      </c>
      <c r="E30" s="12">
        <v>80</v>
      </c>
      <c r="F30" s="5" t="s">
        <v>98</v>
      </c>
      <c r="G30" s="3"/>
      <c r="H30" s="3"/>
      <c r="I30" s="3" t="s">
        <v>93</v>
      </c>
      <c r="J30" s="3"/>
      <c r="K30" s="3">
        <v>1973</v>
      </c>
    </row>
    <row r="31" spans="1:12" x14ac:dyDescent="0.2">
      <c r="A31" s="2" t="s">
        <v>28</v>
      </c>
      <c r="B31" s="3">
        <v>24</v>
      </c>
      <c r="C31" s="43">
        <v>25</v>
      </c>
      <c r="D31" s="7" t="s">
        <v>30</v>
      </c>
      <c r="E31" s="12">
        <v>25</v>
      </c>
      <c r="F31" s="5" t="s">
        <v>98</v>
      </c>
      <c r="G31" s="3"/>
      <c r="H31" s="3"/>
      <c r="I31" s="3" t="s">
        <v>93</v>
      </c>
      <c r="J31" s="10" t="s">
        <v>103</v>
      </c>
      <c r="K31" s="3">
        <v>2001</v>
      </c>
    </row>
    <row r="32" spans="1:12" x14ac:dyDescent="0.2">
      <c r="A32" s="2" t="s">
        <v>28</v>
      </c>
      <c r="B32" s="3">
        <v>25</v>
      </c>
      <c r="C32" s="43">
        <v>26</v>
      </c>
      <c r="D32" s="7" t="s">
        <v>31</v>
      </c>
      <c r="E32" s="12">
        <v>35</v>
      </c>
      <c r="F32" s="5" t="s">
        <v>98</v>
      </c>
      <c r="G32" s="3"/>
      <c r="H32" s="3"/>
      <c r="I32" s="3" t="s">
        <v>93</v>
      </c>
      <c r="J32" s="3"/>
      <c r="K32" s="3">
        <v>1978</v>
      </c>
    </row>
    <row r="33" spans="1:12" x14ac:dyDescent="0.2">
      <c r="A33" s="2" t="s">
        <v>28</v>
      </c>
      <c r="B33" s="91" t="s">
        <v>154</v>
      </c>
      <c r="C33" s="44">
        <v>27</v>
      </c>
      <c r="D33" s="7" t="s">
        <v>64</v>
      </c>
      <c r="E33" s="96">
        <v>80</v>
      </c>
      <c r="F33" s="5" t="s">
        <v>98</v>
      </c>
      <c r="G33" s="5" t="s">
        <v>98</v>
      </c>
      <c r="H33" s="3"/>
      <c r="I33" s="3" t="s">
        <v>93</v>
      </c>
      <c r="J33" s="3"/>
      <c r="K33" s="3">
        <v>1943</v>
      </c>
    </row>
    <row r="34" spans="1:12" x14ac:dyDescent="0.2">
      <c r="A34" s="2" t="s">
        <v>28</v>
      </c>
      <c r="B34" s="3">
        <v>27</v>
      </c>
      <c r="C34" s="43">
        <v>28</v>
      </c>
      <c r="D34" s="7" t="s">
        <v>78</v>
      </c>
      <c r="E34" s="12">
        <v>40</v>
      </c>
      <c r="F34" s="3"/>
      <c r="G34" s="5" t="s">
        <v>98</v>
      </c>
      <c r="H34" s="3"/>
      <c r="I34" s="3" t="s">
        <v>94</v>
      </c>
      <c r="J34" s="3"/>
      <c r="K34" s="3">
        <v>1994</v>
      </c>
    </row>
    <row r="35" spans="1:12" x14ac:dyDescent="0.2">
      <c r="A35" s="2" t="s">
        <v>28</v>
      </c>
      <c r="B35" s="3">
        <v>28</v>
      </c>
      <c r="C35" s="43">
        <v>29</v>
      </c>
      <c r="D35" s="7" t="s">
        <v>32</v>
      </c>
      <c r="E35" s="12">
        <v>35</v>
      </c>
      <c r="F35" s="5" t="s">
        <v>98</v>
      </c>
      <c r="G35" s="3"/>
      <c r="H35" s="3"/>
      <c r="I35" s="3" t="s">
        <v>93</v>
      </c>
      <c r="J35" s="3"/>
      <c r="K35" s="3">
        <v>1973</v>
      </c>
    </row>
    <row r="36" spans="1:12" x14ac:dyDescent="0.2">
      <c r="A36" s="2" t="s">
        <v>28</v>
      </c>
      <c r="B36" s="3">
        <v>29</v>
      </c>
      <c r="C36" s="43">
        <v>30</v>
      </c>
      <c r="D36" s="7" t="s">
        <v>33</v>
      </c>
      <c r="E36" s="12">
        <v>20</v>
      </c>
      <c r="F36" s="5" t="s">
        <v>98</v>
      </c>
      <c r="G36" s="3"/>
      <c r="H36" s="3"/>
      <c r="I36" s="3" t="s">
        <v>93</v>
      </c>
      <c r="J36" s="10" t="s">
        <v>103</v>
      </c>
      <c r="K36" s="3">
        <v>1999</v>
      </c>
    </row>
    <row r="37" spans="1:12" x14ac:dyDescent="0.2">
      <c r="A37" s="2" t="s">
        <v>28</v>
      </c>
      <c r="B37" s="91" t="s">
        <v>155</v>
      </c>
      <c r="C37" s="44">
        <v>31</v>
      </c>
      <c r="D37" s="7" t="s">
        <v>65</v>
      </c>
      <c r="E37" s="12">
        <v>50</v>
      </c>
      <c r="F37" s="5" t="s">
        <v>98</v>
      </c>
      <c r="G37" s="5" t="s">
        <v>98</v>
      </c>
      <c r="H37" s="3"/>
      <c r="I37" s="3" t="s">
        <v>93</v>
      </c>
      <c r="J37" s="3"/>
      <c r="K37" s="3">
        <v>1941</v>
      </c>
    </row>
    <row r="38" spans="1:12" x14ac:dyDescent="0.2">
      <c r="A38" s="2" t="s">
        <v>28</v>
      </c>
      <c r="B38" s="3">
        <v>31</v>
      </c>
      <c r="C38" s="43">
        <v>32</v>
      </c>
      <c r="D38" s="7" t="s">
        <v>79</v>
      </c>
      <c r="E38" s="12">
        <v>40</v>
      </c>
      <c r="F38" s="3"/>
      <c r="G38" s="5" t="s">
        <v>98</v>
      </c>
      <c r="H38" s="3"/>
      <c r="I38" s="3" t="s">
        <v>94</v>
      </c>
      <c r="J38" s="3"/>
      <c r="K38" s="3">
        <v>1994</v>
      </c>
    </row>
    <row r="39" spans="1:12" x14ac:dyDescent="0.2">
      <c r="A39" s="2" t="s">
        <v>28</v>
      </c>
      <c r="B39" s="91" t="s">
        <v>156</v>
      </c>
      <c r="C39" s="44">
        <v>33</v>
      </c>
      <c r="D39" s="7" t="s">
        <v>66</v>
      </c>
      <c r="E39" s="12">
        <v>40</v>
      </c>
      <c r="F39" s="5" t="s">
        <v>98</v>
      </c>
      <c r="G39" s="5" t="s">
        <v>98</v>
      </c>
      <c r="H39" s="3"/>
      <c r="I39" s="3" t="s">
        <v>93</v>
      </c>
      <c r="J39" s="3"/>
      <c r="K39" s="3">
        <v>1943</v>
      </c>
    </row>
    <row r="40" spans="1:12" x14ac:dyDescent="0.2">
      <c r="A40" s="2" t="s">
        <v>28</v>
      </c>
      <c r="B40" s="3">
        <v>33</v>
      </c>
      <c r="C40" s="43">
        <v>34</v>
      </c>
      <c r="D40" s="7" t="s">
        <v>80</v>
      </c>
      <c r="E40" s="12">
        <v>40</v>
      </c>
      <c r="F40" s="3"/>
      <c r="G40" s="5" t="s">
        <v>98</v>
      </c>
      <c r="H40" s="3"/>
      <c r="I40" s="3" t="s">
        <v>94</v>
      </c>
      <c r="J40" s="3"/>
      <c r="K40" s="3">
        <v>1994</v>
      </c>
    </row>
    <row r="41" spans="1:12" x14ac:dyDescent="0.2">
      <c r="A41" s="2" t="s">
        <v>28</v>
      </c>
      <c r="B41" s="3">
        <v>34</v>
      </c>
      <c r="C41" s="43">
        <v>35</v>
      </c>
      <c r="D41" s="7" t="s">
        <v>35</v>
      </c>
      <c r="E41" s="12">
        <v>40</v>
      </c>
      <c r="F41" s="5" t="s">
        <v>98</v>
      </c>
      <c r="G41" s="3"/>
      <c r="H41" s="3"/>
      <c r="I41" s="3" t="s">
        <v>94</v>
      </c>
      <c r="J41" s="3"/>
      <c r="K41" s="3">
        <v>2005</v>
      </c>
      <c r="L41">
        <v>40</v>
      </c>
    </row>
    <row r="42" spans="1:12" x14ac:dyDescent="0.2">
      <c r="A42" s="2"/>
      <c r="B42" s="3"/>
      <c r="C42" s="43"/>
      <c r="D42" s="7"/>
      <c r="E42" s="12"/>
      <c r="F42" s="3"/>
      <c r="G42" s="3"/>
      <c r="H42" s="3"/>
      <c r="I42" s="3"/>
      <c r="J42" s="3"/>
      <c r="K42" s="3"/>
    </row>
    <row r="43" spans="1:12" x14ac:dyDescent="0.2">
      <c r="A43" s="2" t="s">
        <v>36</v>
      </c>
      <c r="B43" s="3">
        <v>35</v>
      </c>
      <c r="C43" s="43">
        <v>36</v>
      </c>
      <c r="D43" s="7" t="s">
        <v>67</v>
      </c>
      <c r="E43" s="12">
        <v>50</v>
      </c>
      <c r="F43" s="5" t="s">
        <v>98</v>
      </c>
      <c r="G43" s="3"/>
      <c r="H43" s="3"/>
      <c r="I43" s="3" t="s">
        <v>93</v>
      </c>
      <c r="J43" s="3"/>
      <c r="K43" s="3">
        <v>1949</v>
      </c>
    </row>
    <row r="44" spans="1:12" x14ac:dyDescent="0.2">
      <c r="A44" s="2" t="s">
        <v>36</v>
      </c>
      <c r="B44" s="3">
        <v>35</v>
      </c>
      <c r="C44" s="43">
        <v>37</v>
      </c>
      <c r="D44" s="7" t="s">
        <v>81</v>
      </c>
      <c r="E44" s="12">
        <v>50</v>
      </c>
      <c r="F44" s="5" t="s">
        <v>98</v>
      </c>
      <c r="G44" s="3"/>
      <c r="H44" s="3"/>
      <c r="I44" s="3" t="s">
        <v>94</v>
      </c>
      <c r="J44" s="3"/>
      <c r="K44" s="3">
        <v>1980</v>
      </c>
    </row>
    <row r="45" spans="1:12" x14ac:dyDescent="0.2">
      <c r="A45" s="2" t="s">
        <v>36</v>
      </c>
      <c r="B45" s="3">
        <v>36</v>
      </c>
      <c r="C45" s="43">
        <v>38</v>
      </c>
      <c r="D45" s="7" t="s">
        <v>68</v>
      </c>
      <c r="E45" s="12">
        <v>90</v>
      </c>
      <c r="F45" s="5" t="s">
        <v>98</v>
      </c>
      <c r="G45" s="3"/>
      <c r="H45" s="3"/>
      <c r="I45" s="3" t="s">
        <v>93</v>
      </c>
      <c r="J45" s="3"/>
      <c r="K45" s="3">
        <v>1931</v>
      </c>
    </row>
    <row r="46" spans="1:12" x14ac:dyDescent="0.2">
      <c r="A46" s="2" t="s">
        <v>36</v>
      </c>
      <c r="B46" s="3">
        <v>37</v>
      </c>
      <c r="C46" s="43">
        <v>39</v>
      </c>
      <c r="D46" s="7" t="s">
        <v>69</v>
      </c>
      <c r="E46" s="12">
        <v>82</v>
      </c>
      <c r="F46" s="5" t="s">
        <v>98</v>
      </c>
      <c r="G46" s="3"/>
      <c r="H46" s="3"/>
      <c r="I46" s="3" t="s">
        <v>93</v>
      </c>
      <c r="J46" s="3"/>
      <c r="K46" s="3">
        <v>1950</v>
      </c>
    </row>
    <row r="47" spans="1:12" x14ac:dyDescent="0.2">
      <c r="A47" s="2" t="s">
        <v>36</v>
      </c>
      <c r="B47" s="3">
        <v>37</v>
      </c>
      <c r="C47" s="43">
        <v>40</v>
      </c>
      <c r="D47" s="7" t="s">
        <v>83</v>
      </c>
      <c r="E47" s="12">
        <v>40</v>
      </c>
      <c r="F47" s="5" t="s">
        <v>98</v>
      </c>
      <c r="G47" s="3"/>
      <c r="H47" s="3"/>
      <c r="I47" s="3" t="s">
        <v>94</v>
      </c>
      <c r="J47" s="3"/>
      <c r="K47" s="3">
        <v>1999</v>
      </c>
    </row>
    <row r="48" spans="1:12" x14ac:dyDescent="0.2">
      <c r="A48" s="2" t="s">
        <v>36</v>
      </c>
      <c r="B48" s="3">
        <v>38</v>
      </c>
      <c r="C48" s="43">
        <v>41</v>
      </c>
      <c r="D48" s="7" t="s">
        <v>39</v>
      </c>
      <c r="E48" s="12">
        <v>80</v>
      </c>
      <c r="F48" s="5" t="s">
        <v>98</v>
      </c>
      <c r="G48" s="3"/>
      <c r="H48" s="3"/>
      <c r="I48" s="3" t="s">
        <v>94</v>
      </c>
      <c r="J48" s="3"/>
      <c r="K48" s="3">
        <v>1945</v>
      </c>
    </row>
    <row r="49" spans="1:12" x14ac:dyDescent="0.2">
      <c r="A49" s="2" t="s">
        <v>36</v>
      </c>
      <c r="B49" s="3">
        <v>39</v>
      </c>
      <c r="C49" s="43">
        <v>42</v>
      </c>
      <c r="D49" s="7" t="s">
        <v>41</v>
      </c>
      <c r="E49" s="12">
        <v>80</v>
      </c>
      <c r="F49" s="5" t="s">
        <v>98</v>
      </c>
      <c r="G49" s="3"/>
      <c r="H49" s="3"/>
      <c r="I49" s="3" t="s">
        <v>93</v>
      </c>
      <c r="J49" s="3"/>
      <c r="K49" s="3">
        <v>1941</v>
      </c>
    </row>
    <row r="50" spans="1:12" hidden="1" x14ac:dyDescent="0.2">
      <c r="A50" s="2" t="s">
        <v>36</v>
      </c>
      <c r="B50" s="3"/>
      <c r="C50" s="43"/>
      <c r="D50" s="7" t="s">
        <v>42</v>
      </c>
      <c r="E50" s="12"/>
      <c r="F50" s="5" t="s">
        <v>98</v>
      </c>
      <c r="G50" s="3"/>
      <c r="H50" s="3"/>
      <c r="I50" s="3" t="s">
        <v>93</v>
      </c>
      <c r="J50" s="3"/>
      <c r="K50" s="3">
        <v>1962</v>
      </c>
    </row>
    <row r="51" spans="1:12" x14ac:dyDescent="0.2">
      <c r="A51" s="2" t="s">
        <v>36</v>
      </c>
      <c r="B51" s="3">
        <v>40</v>
      </c>
      <c r="C51" s="43">
        <v>43</v>
      </c>
      <c r="D51" s="7" t="s">
        <v>70</v>
      </c>
      <c r="E51" s="12">
        <v>200</v>
      </c>
      <c r="F51" s="5" t="s">
        <v>98</v>
      </c>
      <c r="G51" s="3"/>
      <c r="H51" s="3"/>
      <c r="I51" s="3" t="s">
        <v>93</v>
      </c>
      <c r="J51" s="3"/>
      <c r="K51" s="3">
        <v>1893</v>
      </c>
    </row>
    <row r="52" spans="1:12" x14ac:dyDescent="0.2">
      <c r="A52" s="2" t="s">
        <v>36</v>
      </c>
      <c r="B52" s="3">
        <v>40</v>
      </c>
      <c r="C52" s="43">
        <v>44</v>
      </c>
      <c r="D52" s="7" t="s">
        <v>84</v>
      </c>
      <c r="E52" s="12">
        <v>200</v>
      </c>
      <c r="F52" s="5" t="s">
        <v>98</v>
      </c>
      <c r="G52" s="3"/>
      <c r="H52" s="3"/>
      <c r="I52" s="3" t="s">
        <v>94</v>
      </c>
      <c r="J52" s="3"/>
      <c r="K52" s="3">
        <v>2004</v>
      </c>
    </row>
    <row r="53" spans="1:12" x14ac:dyDescent="0.2">
      <c r="A53" s="2" t="s">
        <v>36</v>
      </c>
      <c r="B53" s="91" t="s">
        <v>137</v>
      </c>
      <c r="C53" s="44">
        <v>45</v>
      </c>
      <c r="D53" s="7" t="s">
        <v>71</v>
      </c>
      <c r="E53" s="12">
        <v>40</v>
      </c>
      <c r="F53" s="5" t="s">
        <v>98</v>
      </c>
      <c r="G53" s="5" t="s">
        <v>98</v>
      </c>
      <c r="H53" s="3"/>
      <c r="I53" s="3" t="s">
        <v>93</v>
      </c>
      <c r="J53" s="3"/>
      <c r="K53" s="3">
        <v>1941</v>
      </c>
    </row>
    <row r="54" spans="1:12" x14ac:dyDescent="0.2">
      <c r="A54" s="2" t="s">
        <v>36</v>
      </c>
      <c r="B54" s="3">
        <v>42</v>
      </c>
      <c r="C54" s="43">
        <v>46</v>
      </c>
      <c r="D54" s="7" t="s">
        <v>85</v>
      </c>
      <c r="E54" s="12">
        <v>40</v>
      </c>
      <c r="F54" s="3"/>
      <c r="G54" s="5" t="s">
        <v>98</v>
      </c>
      <c r="H54" s="3"/>
      <c r="I54" s="3" t="s">
        <v>94</v>
      </c>
      <c r="J54" s="3"/>
      <c r="K54" s="3">
        <v>1990</v>
      </c>
    </row>
    <row r="55" spans="1:12" x14ac:dyDescent="0.2">
      <c r="A55" s="2" t="s">
        <v>36</v>
      </c>
      <c r="B55" s="3">
        <v>43</v>
      </c>
      <c r="C55" s="43">
        <v>47</v>
      </c>
      <c r="D55" s="7" t="s">
        <v>42</v>
      </c>
      <c r="E55" s="12">
        <v>100</v>
      </c>
      <c r="F55" s="5" t="s">
        <v>98</v>
      </c>
      <c r="G55" s="3"/>
      <c r="H55" s="3"/>
      <c r="I55" s="5" t="s">
        <v>93</v>
      </c>
      <c r="J55" s="3"/>
      <c r="K55" s="5"/>
    </row>
    <row r="56" spans="1:12" x14ac:dyDescent="0.2">
      <c r="A56" s="2" t="s">
        <v>36</v>
      </c>
      <c r="B56" s="3">
        <v>44</v>
      </c>
      <c r="C56" s="43">
        <v>48</v>
      </c>
      <c r="D56" s="7" t="s">
        <v>49</v>
      </c>
      <c r="E56" s="12">
        <v>60</v>
      </c>
      <c r="F56" s="5" t="s">
        <v>98</v>
      </c>
      <c r="G56" s="3"/>
      <c r="H56" s="3"/>
      <c r="I56" s="15" t="s">
        <v>93</v>
      </c>
      <c r="J56" s="3"/>
      <c r="K56" s="3">
        <v>2002</v>
      </c>
      <c r="L56">
        <v>54</v>
      </c>
    </row>
    <row r="57" spans="1:12" x14ac:dyDescent="0.2">
      <c r="A57" s="2"/>
      <c r="B57" s="3"/>
      <c r="C57" s="43"/>
      <c r="D57" s="7"/>
      <c r="E57" s="12"/>
      <c r="F57" s="3"/>
      <c r="G57" s="3"/>
      <c r="H57" s="3"/>
      <c r="I57" s="3"/>
      <c r="J57" s="3"/>
      <c r="K57" s="3"/>
    </row>
    <row r="58" spans="1:12" x14ac:dyDescent="0.2">
      <c r="A58" s="2" t="s">
        <v>50</v>
      </c>
      <c r="B58" s="91" t="s">
        <v>157</v>
      </c>
      <c r="C58" s="44">
        <v>49</v>
      </c>
      <c r="D58" s="7" t="s">
        <v>51</v>
      </c>
      <c r="E58" s="12">
        <v>80</v>
      </c>
      <c r="F58" s="5" t="s">
        <v>98</v>
      </c>
      <c r="G58" s="5" t="s">
        <v>98</v>
      </c>
      <c r="H58" s="3"/>
      <c r="I58" s="3" t="s">
        <v>93</v>
      </c>
      <c r="J58" s="3"/>
      <c r="K58" s="3">
        <v>1941</v>
      </c>
    </row>
    <row r="59" spans="1:12" x14ac:dyDescent="0.2">
      <c r="A59" s="2" t="s">
        <v>50</v>
      </c>
      <c r="B59" s="91" t="s">
        <v>158</v>
      </c>
      <c r="C59" s="44">
        <v>50</v>
      </c>
      <c r="D59" s="7" t="s">
        <v>72</v>
      </c>
      <c r="E59" s="12">
        <v>45</v>
      </c>
      <c r="F59" s="5" t="s">
        <v>98</v>
      </c>
      <c r="G59" s="5" t="s">
        <v>98</v>
      </c>
      <c r="H59" s="3"/>
      <c r="I59" s="3" t="s">
        <v>93</v>
      </c>
      <c r="J59" s="3"/>
      <c r="K59" s="3">
        <v>1941</v>
      </c>
    </row>
    <row r="60" spans="1:12" x14ac:dyDescent="0.2">
      <c r="A60" s="2" t="s">
        <v>50</v>
      </c>
      <c r="B60" s="3"/>
      <c r="C60" s="43"/>
      <c r="D60" s="97" t="s">
        <v>132</v>
      </c>
      <c r="E60" s="12"/>
      <c r="F60" s="3"/>
      <c r="G60" s="5" t="s">
        <v>98</v>
      </c>
      <c r="H60" s="3"/>
      <c r="I60" s="3" t="s">
        <v>93</v>
      </c>
      <c r="J60" s="3"/>
      <c r="K60" s="3">
        <v>2006</v>
      </c>
    </row>
    <row r="61" spans="1:12" x14ac:dyDescent="0.2">
      <c r="A61" s="2" t="s">
        <v>50</v>
      </c>
      <c r="B61" s="91" t="s">
        <v>161</v>
      </c>
      <c r="C61" s="44">
        <v>51</v>
      </c>
      <c r="D61" s="7" t="s">
        <v>73</v>
      </c>
      <c r="E61" s="12">
        <v>44</v>
      </c>
      <c r="F61" s="5" t="s">
        <v>98</v>
      </c>
      <c r="G61" s="5" t="s">
        <v>98</v>
      </c>
      <c r="H61" s="3"/>
      <c r="I61" s="3" t="s">
        <v>93</v>
      </c>
      <c r="J61" s="3"/>
      <c r="K61" s="3">
        <v>1957</v>
      </c>
    </row>
    <row r="62" spans="1:12" x14ac:dyDescent="0.2">
      <c r="A62" s="2" t="s">
        <v>50</v>
      </c>
      <c r="B62" s="3">
        <v>50</v>
      </c>
      <c r="C62" s="43">
        <v>52</v>
      </c>
      <c r="D62" s="7" t="s">
        <v>86</v>
      </c>
      <c r="E62" s="12">
        <v>44</v>
      </c>
      <c r="F62" s="3"/>
      <c r="G62" s="5" t="s">
        <v>98</v>
      </c>
      <c r="H62" s="3"/>
      <c r="I62" s="3" t="s">
        <v>94</v>
      </c>
      <c r="J62" s="3"/>
      <c r="K62" s="3">
        <v>1992</v>
      </c>
    </row>
    <row r="63" spans="1:12" x14ac:dyDescent="0.2">
      <c r="A63" s="2" t="s">
        <v>50</v>
      </c>
      <c r="B63" s="3"/>
      <c r="C63" s="43"/>
      <c r="D63" s="97" t="s">
        <v>131</v>
      </c>
      <c r="E63" s="96"/>
      <c r="F63" s="3"/>
      <c r="G63" s="5" t="s">
        <v>98</v>
      </c>
      <c r="H63" s="3"/>
      <c r="I63" s="3" t="s">
        <v>93</v>
      </c>
      <c r="J63" s="3"/>
      <c r="K63" s="3">
        <v>2005</v>
      </c>
    </row>
    <row r="64" spans="1:12" x14ac:dyDescent="0.2">
      <c r="A64" s="2" t="s">
        <v>50</v>
      </c>
      <c r="B64" s="3">
        <v>51</v>
      </c>
      <c r="C64" s="43">
        <v>53</v>
      </c>
      <c r="D64" s="7" t="s">
        <v>74</v>
      </c>
      <c r="E64" s="12">
        <v>66</v>
      </c>
      <c r="F64" s="3"/>
      <c r="G64" s="5" t="s">
        <v>98</v>
      </c>
      <c r="H64" s="3"/>
      <c r="I64" s="3" t="s">
        <v>93</v>
      </c>
      <c r="J64" s="3"/>
      <c r="K64" s="3">
        <v>1943</v>
      </c>
    </row>
    <row r="65" spans="1:13" x14ac:dyDescent="0.2">
      <c r="A65" s="2" t="s">
        <v>50</v>
      </c>
      <c r="B65" s="3">
        <v>51</v>
      </c>
      <c r="C65" s="43">
        <v>54</v>
      </c>
      <c r="D65" s="7" t="s">
        <v>87</v>
      </c>
      <c r="E65" s="12">
        <v>66</v>
      </c>
      <c r="F65" s="3"/>
      <c r="G65" s="5" t="s">
        <v>98</v>
      </c>
      <c r="H65" s="3"/>
      <c r="I65" s="3" t="s">
        <v>94</v>
      </c>
      <c r="J65" s="3"/>
      <c r="K65" s="3">
        <v>1971</v>
      </c>
    </row>
    <row r="66" spans="1:13" x14ac:dyDescent="0.2">
      <c r="A66" s="2" t="s">
        <v>50</v>
      </c>
      <c r="B66" s="3">
        <v>52</v>
      </c>
      <c r="C66" s="43">
        <v>55</v>
      </c>
      <c r="D66" s="7" t="s">
        <v>53</v>
      </c>
      <c r="E66" s="12">
        <v>132</v>
      </c>
      <c r="F66" s="5" t="s">
        <v>98</v>
      </c>
      <c r="G66" s="3"/>
      <c r="H66" s="3"/>
      <c r="I66" s="3" t="s">
        <v>93</v>
      </c>
      <c r="J66" s="3"/>
      <c r="K66" s="3">
        <v>1963</v>
      </c>
      <c r="L66">
        <v>60</v>
      </c>
    </row>
    <row r="67" spans="1:13" x14ac:dyDescent="0.2">
      <c r="A67" s="2"/>
      <c r="B67" s="3"/>
      <c r="C67" s="43"/>
      <c r="D67" s="7"/>
      <c r="E67" s="12"/>
      <c r="F67" s="3"/>
      <c r="G67" s="3"/>
      <c r="H67" s="3"/>
      <c r="I67" s="3"/>
      <c r="J67" s="3"/>
      <c r="K67" s="3"/>
    </row>
    <row r="68" spans="1:13" x14ac:dyDescent="0.2">
      <c r="A68" s="2" t="s">
        <v>54</v>
      </c>
      <c r="B68" s="91" t="s">
        <v>162</v>
      </c>
      <c r="C68" s="44">
        <v>56</v>
      </c>
      <c r="D68" s="7" t="s">
        <v>55</v>
      </c>
      <c r="E68" s="12">
        <v>66</v>
      </c>
      <c r="F68" s="5" t="s">
        <v>98</v>
      </c>
      <c r="G68" s="5" t="s">
        <v>98</v>
      </c>
      <c r="H68" s="3"/>
      <c r="I68" s="3" t="s">
        <v>93</v>
      </c>
      <c r="J68" s="3"/>
      <c r="K68" s="3">
        <v>1958</v>
      </c>
    </row>
    <row r="69" spans="1:13" x14ac:dyDescent="0.2">
      <c r="A69" s="2" t="s">
        <v>54</v>
      </c>
      <c r="B69" s="3">
        <v>55</v>
      </c>
      <c r="C69" s="43">
        <v>57</v>
      </c>
      <c r="D69" s="7" t="s">
        <v>57</v>
      </c>
      <c r="E69" s="12">
        <v>30</v>
      </c>
      <c r="F69" s="5" t="s">
        <v>98</v>
      </c>
      <c r="G69" s="3"/>
      <c r="H69" s="3"/>
      <c r="I69" s="3" t="s">
        <v>93</v>
      </c>
      <c r="J69" s="10" t="s">
        <v>103</v>
      </c>
      <c r="K69" s="3">
        <v>2008</v>
      </c>
    </row>
    <row r="70" spans="1:13" x14ac:dyDescent="0.2">
      <c r="A70" s="2" t="s">
        <v>54</v>
      </c>
      <c r="B70" s="91" t="s">
        <v>163</v>
      </c>
      <c r="C70" s="43">
        <v>58</v>
      </c>
      <c r="D70" s="7" t="s">
        <v>149</v>
      </c>
      <c r="E70" s="12">
        <v>140</v>
      </c>
      <c r="F70" s="15" t="s">
        <v>98</v>
      </c>
      <c r="G70" s="5" t="s">
        <v>98</v>
      </c>
      <c r="H70" s="3"/>
      <c r="I70" s="3" t="s">
        <v>93</v>
      </c>
      <c r="J70" s="3"/>
      <c r="K70" s="3"/>
    </row>
    <row r="71" spans="1:13" x14ac:dyDescent="0.2">
      <c r="A71" s="2" t="s">
        <v>54</v>
      </c>
      <c r="B71" s="91" t="s">
        <v>163</v>
      </c>
      <c r="C71" s="43">
        <v>59</v>
      </c>
      <c r="D71" s="7" t="s">
        <v>150</v>
      </c>
      <c r="E71" s="12">
        <v>160</v>
      </c>
      <c r="F71" s="5" t="s">
        <v>98</v>
      </c>
      <c r="G71" s="5" t="s">
        <v>98</v>
      </c>
      <c r="H71" s="3"/>
      <c r="I71" s="3" t="s">
        <v>94</v>
      </c>
      <c r="J71" s="3"/>
      <c r="K71" s="3"/>
    </row>
    <row r="72" spans="1:13" x14ac:dyDescent="0.2">
      <c r="A72" s="2" t="s">
        <v>54</v>
      </c>
      <c r="B72" s="3">
        <v>58</v>
      </c>
      <c r="C72" s="99" t="s">
        <v>164</v>
      </c>
      <c r="D72" s="7" t="s">
        <v>151</v>
      </c>
      <c r="E72" s="96">
        <v>38</v>
      </c>
      <c r="F72" s="5" t="s">
        <v>98</v>
      </c>
      <c r="G72" s="5"/>
      <c r="H72" s="3"/>
      <c r="I72" s="9" t="s">
        <v>93</v>
      </c>
      <c r="J72" s="3"/>
      <c r="K72" s="9">
        <v>1925</v>
      </c>
      <c r="M72">
        <f>116-98</f>
        <v>18</v>
      </c>
    </row>
    <row r="73" spans="1:13" x14ac:dyDescent="0.2">
      <c r="A73" s="2" t="s">
        <v>54</v>
      </c>
      <c r="B73" s="91" t="s">
        <v>159</v>
      </c>
      <c r="C73" s="99">
        <v>79</v>
      </c>
      <c r="D73" s="7" t="s">
        <v>115</v>
      </c>
      <c r="E73" s="96">
        <v>8</v>
      </c>
      <c r="F73" s="5"/>
      <c r="G73" s="5" t="s">
        <v>98</v>
      </c>
      <c r="H73" s="3"/>
      <c r="I73" s="9" t="s">
        <v>94</v>
      </c>
      <c r="J73" s="3"/>
      <c r="K73" s="9"/>
    </row>
    <row r="74" spans="1:13" x14ac:dyDescent="0.2">
      <c r="A74" s="2" t="s">
        <v>54</v>
      </c>
      <c r="B74" s="91" t="s">
        <v>160</v>
      </c>
      <c r="C74" s="44">
        <v>80</v>
      </c>
      <c r="D74" s="7" t="s">
        <v>58</v>
      </c>
      <c r="E74" s="12">
        <v>40</v>
      </c>
      <c r="F74" s="5" t="s">
        <v>98</v>
      </c>
      <c r="G74" s="5" t="s">
        <v>98</v>
      </c>
      <c r="H74" s="3"/>
      <c r="I74" s="3" t="s">
        <v>93</v>
      </c>
      <c r="J74" s="3"/>
      <c r="K74" s="3">
        <v>1999</v>
      </c>
    </row>
    <row r="75" spans="1:13" x14ac:dyDescent="0.2">
      <c r="A75" s="2"/>
      <c r="B75" s="3"/>
      <c r="C75" s="43"/>
      <c r="D75" s="7"/>
      <c r="E75" s="12"/>
      <c r="F75" s="5"/>
      <c r="G75" s="5"/>
      <c r="H75" s="3"/>
      <c r="I75" s="3"/>
      <c r="J75" s="3"/>
      <c r="K75" s="3"/>
    </row>
    <row r="76" spans="1:13" ht="34" x14ac:dyDescent="0.2">
      <c r="A76" s="2"/>
      <c r="B76" s="3"/>
      <c r="C76" s="43"/>
      <c r="D76" s="7"/>
      <c r="E76" s="18" t="s">
        <v>123</v>
      </c>
      <c r="F76" s="18" t="s">
        <v>124</v>
      </c>
      <c r="G76" s="23" t="s">
        <v>134</v>
      </c>
      <c r="H76" s="3"/>
      <c r="I76" s="3"/>
      <c r="J76" s="3"/>
      <c r="K76" s="3"/>
    </row>
    <row r="77" spans="1:13" x14ac:dyDescent="0.2">
      <c r="A77" s="27" t="s">
        <v>117</v>
      </c>
      <c r="B77" s="38"/>
      <c r="C77" s="45"/>
      <c r="D77" s="28" t="s">
        <v>125</v>
      </c>
      <c r="E77" s="29">
        <f>SUM(E3:E74)</f>
        <v>4734</v>
      </c>
      <c r="F77" s="30"/>
      <c r="G77" s="31">
        <v>91</v>
      </c>
    </row>
    <row r="78" spans="1:13" x14ac:dyDescent="0.2">
      <c r="A78" s="204" t="s">
        <v>126</v>
      </c>
      <c r="B78" s="39"/>
      <c r="C78" s="46"/>
      <c r="D78" s="32" t="s">
        <v>118</v>
      </c>
      <c r="E78" s="19">
        <f>E5+E26+E34+E38+E40+E41+E44+E47+E48+E52+E54+E62++E65+E71+E73</f>
        <v>1008</v>
      </c>
      <c r="F78" s="24">
        <f>E78/E77</f>
        <v>0.21292775665399238</v>
      </c>
      <c r="G78" s="33">
        <v>39</v>
      </c>
    </row>
    <row r="79" spans="1:13" x14ac:dyDescent="0.2">
      <c r="A79" s="204"/>
      <c r="B79" s="39"/>
      <c r="C79" s="46"/>
      <c r="D79" s="32" t="s">
        <v>119</v>
      </c>
      <c r="E79" s="19">
        <f>E77-E78</f>
        <v>3726</v>
      </c>
      <c r="F79" s="24">
        <f>E79/E77</f>
        <v>0.78707224334600756</v>
      </c>
      <c r="G79" s="33">
        <v>71</v>
      </c>
    </row>
    <row r="80" spans="1:13" x14ac:dyDescent="0.2">
      <c r="A80" s="204" t="s">
        <v>127</v>
      </c>
      <c r="B80" s="39"/>
      <c r="C80" s="46"/>
      <c r="D80" s="34" t="s">
        <v>120</v>
      </c>
      <c r="E80" s="20">
        <f>E77-E81-E82</f>
        <v>4028</v>
      </c>
      <c r="F80" s="25">
        <f>E80/E77</f>
        <v>0.85086607520067592</v>
      </c>
      <c r="G80" s="35">
        <v>72</v>
      </c>
    </row>
    <row r="81" spans="1:9" x14ac:dyDescent="0.2">
      <c r="A81" s="204"/>
      <c r="B81" s="39"/>
      <c r="C81" s="46"/>
      <c r="D81" s="34" t="s">
        <v>121</v>
      </c>
      <c r="E81" s="20">
        <f>FLOOR(E4/2+E5+E10+E33/2+E34+E37/2+E38+E39/2+E40+E53/2+E54+E58/2+E59/2+E60+E61/2+E62+E63+E64+E65+E68/2+E73+E74/2,1)</f>
        <v>706</v>
      </c>
      <c r="F81" s="25">
        <f>E81/E77</f>
        <v>0.14913392479932405</v>
      </c>
      <c r="G81" s="35">
        <v>18</v>
      </c>
      <c r="I81" s="95">
        <f>(6740-4674)/4674</f>
        <v>0.4420196833547283</v>
      </c>
    </row>
    <row r="82" spans="1:9" x14ac:dyDescent="0.2">
      <c r="A82" s="204"/>
      <c r="B82" s="39"/>
      <c r="C82" s="46"/>
      <c r="D82" s="34" t="s">
        <v>122</v>
      </c>
      <c r="E82" s="20">
        <f>0</f>
        <v>0</v>
      </c>
      <c r="F82" s="25">
        <f>E82/E77</f>
        <v>0</v>
      </c>
      <c r="G82" s="35">
        <v>1</v>
      </c>
      <c r="I82" s="95">
        <f>(6740-4167)/4167</f>
        <v>0.61747060235181184</v>
      </c>
    </row>
    <row r="84" spans="1:9" hidden="1" x14ac:dyDescent="0.2">
      <c r="A84" s="49" t="s">
        <v>142</v>
      </c>
    </row>
    <row r="85" spans="1:9" hidden="1" x14ac:dyDescent="0.2">
      <c r="A85" s="50" t="s">
        <v>117</v>
      </c>
      <c r="B85" s="51"/>
      <c r="C85" s="52"/>
      <c r="D85" s="53" t="s">
        <v>125</v>
      </c>
      <c r="E85" s="54">
        <f>30+6740</f>
        <v>6770</v>
      </c>
      <c r="F85" s="55"/>
      <c r="G85" s="56">
        <v>91</v>
      </c>
    </row>
    <row r="86" spans="1:9" hidden="1" x14ac:dyDescent="0.2">
      <c r="A86" s="197" t="s">
        <v>126</v>
      </c>
      <c r="B86" s="57"/>
      <c r="C86" s="58"/>
      <c r="D86" s="59" t="s">
        <v>118</v>
      </c>
      <c r="E86" s="60">
        <f>30+2365</f>
        <v>2395</v>
      </c>
      <c r="F86" s="24">
        <f>E86/E85</f>
        <v>0.3537666174298375</v>
      </c>
      <c r="G86" s="61">
        <v>39</v>
      </c>
    </row>
    <row r="87" spans="1:9" hidden="1" x14ac:dyDescent="0.2">
      <c r="A87" s="198"/>
      <c r="B87" s="57"/>
      <c r="C87" s="58"/>
      <c r="D87" s="59" t="s">
        <v>119</v>
      </c>
      <c r="E87" s="62">
        <v>4375</v>
      </c>
      <c r="F87" s="24">
        <f>E87/E85</f>
        <v>0.6462333825701625</v>
      </c>
      <c r="G87" s="61">
        <v>71</v>
      </c>
    </row>
    <row r="88" spans="1:9" hidden="1" x14ac:dyDescent="0.2">
      <c r="A88" s="197" t="s">
        <v>127</v>
      </c>
      <c r="B88" s="57"/>
      <c r="C88" s="58"/>
      <c r="D88" s="63" t="s">
        <v>120</v>
      </c>
      <c r="E88" s="64">
        <v>5425</v>
      </c>
      <c r="F88" s="25">
        <f>E88/E85</f>
        <v>0.80132939438700146</v>
      </c>
      <c r="G88" s="65">
        <v>72</v>
      </c>
    </row>
    <row r="89" spans="1:9" hidden="1" x14ac:dyDescent="0.2">
      <c r="A89" s="199"/>
      <c r="B89" s="57"/>
      <c r="C89" s="58"/>
      <c r="D89" s="63" t="s">
        <v>121</v>
      </c>
      <c r="E89" s="64">
        <f>30+1235</f>
        <v>1265</v>
      </c>
      <c r="F89" s="25">
        <f>E89/E85</f>
        <v>0.18685376661742983</v>
      </c>
      <c r="G89" s="65">
        <v>18</v>
      </c>
    </row>
    <row r="90" spans="1:9" hidden="1" x14ac:dyDescent="0.2">
      <c r="A90" s="198"/>
      <c r="B90" s="57"/>
      <c r="C90" s="58"/>
      <c r="D90" s="63" t="s">
        <v>122</v>
      </c>
      <c r="E90" s="64">
        <v>80</v>
      </c>
      <c r="F90" s="25">
        <f>E90/E85</f>
        <v>1.1816838995568686E-2</v>
      </c>
      <c r="G90" s="65">
        <v>1</v>
      </c>
    </row>
    <row r="91" spans="1:9" hidden="1" x14ac:dyDescent="0.2">
      <c r="A91" s="184" t="s">
        <v>133</v>
      </c>
      <c r="B91" s="66"/>
      <c r="C91" s="67"/>
      <c r="D91" s="68" t="s">
        <v>128</v>
      </c>
      <c r="E91" s="69">
        <f>30+6309</f>
        <v>6339</v>
      </c>
      <c r="F91" s="26">
        <f>E91/E85</f>
        <v>0.93633677991137376</v>
      </c>
      <c r="G91" s="70">
        <v>79</v>
      </c>
    </row>
    <row r="92" spans="1:9" hidden="1" x14ac:dyDescent="0.2">
      <c r="A92" s="185"/>
      <c r="B92" s="66"/>
      <c r="C92" s="67"/>
      <c r="D92" s="68" t="s">
        <v>129</v>
      </c>
      <c r="E92" s="69">
        <v>331</v>
      </c>
      <c r="F92" s="26">
        <f>E92/E85</f>
        <v>4.8892171344165437E-2</v>
      </c>
      <c r="G92" s="70">
        <v>9</v>
      </c>
    </row>
    <row r="93" spans="1:9" ht="34" hidden="1" x14ac:dyDescent="0.2">
      <c r="A93" s="186"/>
      <c r="B93" s="71"/>
      <c r="C93" s="72"/>
      <c r="D93" s="73" t="s">
        <v>130</v>
      </c>
      <c r="E93" s="69">
        <v>100</v>
      </c>
      <c r="F93" s="26">
        <f>E93/E91</f>
        <v>1.5775358889414733E-2</v>
      </c>
      <c r="G93" s="70">
        <v>3</v>
      </c>
    </row>
    <row r="94" spans="1:9" hidden="1" x14ac:dyDescent="0.2"/>
  </sheetData>
  <mergeCells count="11">
    <mergeCell ref="D1:D2"/>
    <mergeCell ref="F1:H1"/>
    <mergeCell ref="E1:E2"/>
    <mergeCell ref="A78:A79"/>
    <mergeCell ref="A80:A82"/>
    <mergeCell ref="A88:A90"/>
    <mergeCell ref="A91:A93"/>
    <mergeCell ref="B1:B2"/>
    <mergeCell ref="C1:C2"/>
    <mergeCell ref="A1:A2"/>
    <mergeCell ref="A86:A87"/>
  </mergeCell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47B4-628D-40A1-8894-9B8EE4BC0826}">
  <dimension ref="A1:G27"/>
  <sheetViews>
    <sheetView topLeftCell="A7" workbookViewId="0">
      <selection sqref="A1:G27"/>
    </sheetView>
  </sheetViews>
  <sheetFormatPr baseColWidth="10" defaultColWidth="9.1640625" defaultRowHeight="15" x14ac:dyDescent="0.2"/>
  <cols>
    <col min="1" max="1" width="47.6640625" style="74" customWidth="1"/>
    <col min="2" max="2" width="8.83203125" style="74" customWidth="1"/>
    <col min="3" max="3" width="9.1640625" style="74"/>
    <col min="4" max="4" width="10.5" style="74" customWidth="1"/>
    <col min="5" max="5" width="11.5" style="74" customWidth="1"/>
    <col min="6" max="16384" width="9.1640625" style="74"/>
  </cols>
  <sheetData>
    <row r="1" spans="1:7" ht="31" thickBot="1" x14ac:dyDescent="0.25">
      <c r="A1" s="88" t="s">
        <v>143</v>
      </c>
      <c r="B1" s="89" t="s">
        <v>145</v>
      </c>
      <c r="C1" s="89" t="s">
        <v>144</v>
      </c>
      <c r="D1" s="89" t="s">
        <v>95</v>
      </c>
      <c r="E1" s="89" t="s">
        <v>96</v>
      </c>
      <c r="F1" s="89" t="s">
        <v>92</v>
      </c>
      <c r="G1" s="90" t="s">
        <v>102</v>
      </c>
    </row>
    <row r="2" spans="1:7" ht="16" x14ac:dyDescent="0.2">
      <c r="A2" s="75" t="s">
        <v>21</v>
      </c>
      <c r="B2" s="76">
        <v>1101</v>
      </c>
      <c r="C2" s="77">
        <v>200</v>
      </c>
      <c r="D2" s="78" t="s">
        <v>98</v>
      </c>
      <c r="E2" s="77"/>
      <c r="F2" s="77" t="s">
        <v>93</v>
      </c>
      <c r="G2" s="79">
        <v>1912</v>
      </c>
    </row>
    <row r="3" spans="1:7" ht="16" x14ac:dyDescent="0.2">
      <c r="A3" s="80" t="s">
        <v>65</v>
      </c>
      <c r="B3" s="81">
        <f>213+73</f>
        <v>286</v>
      </c>
      <c r="C3" s="81">
        <v>80</v>
      </c>
      <c r="D3" s="82" t="s">
        <v>98</v>
      </c>
      <c r="E3" s="82" t="s">
        <v>98</v>
      </c>
      <c r="F3" s="81" t="s">
        <v>93</v>
      </c>
      <c r="G3" s="83">
        <v>1941</v>
      </c>
    </row>
    <row r="4" spans="1:7" ht="16" x14ac:dyDescent="0.2">
      <c r="A4" s="80" t="s">
        <v>27</v>
      </c>
      <c r="B4" s="81">
        <v>315</v>
      </c>
      <c r="C4" s="81">
        <v>60</v>
      </c>
      <c r="D4" s="82" t="s">
        <v>98</v>
      </c>
      <c r="E4" s="81"/>
      <c r="F4" s="81" t="s">
        <v>93</v>
      </c>
      <c r="G4" s="83">
        <v>1942</v>
      </c>
    </row>
    <row r="5" spans="1:7" ht="16" x14ac:dyDescent="0.2">
      <c r="A5" s="80" t="s">
        <v>64</v>
      </c>
      <c r="B5" s="81">
        <f>70+243</f>
        <v>313</v>
      </c>
      <c r="C5" s="81">
        <v>80</v>
      </c>
      <c r="D5" s="82" t="s">
        <v>98</v>
      </c>
      <c r="E5" s="82" t="s">
        <v>98</v>
      </c>
      <c r="F5" s="81" t="s">
        <v>93</v>
      </c>
      <c r="G5" s="83">
        <v>1943</v>
      </c>
    </row>
    <row r="6" spans="1:7" ht="16" x14ac:dyDescent="0.2">
      <c r="A6" s="80" t="s">
        <v>66</v>
      </c>
      <c r="B6" s="81">
        <f>31+179</f>
        <v>210</v>
      </c>
      <c r="C6" s="81">
        <v>50</v>
      </c>
      <c r="D6" s="82" t="s">
        <v>98</v>
      </c>
      <c r="E6" s="82" t="s">
        <v>98</v>
      </c>
      <c r="F6" s="81" t="s">
        <v>93</v>
      </c>
      <c r="G6" s="83">
        <v>1943</v>
      </c>
    </row>
    <row r="7" spans="1:7" ht="16" x14ac:dyDescent="0.2">
      <c r="A7" s="80" t="s">
        <v>25</v>
      </c>
      <c r="B7" s="81">
        <v>538</v>
      </c>
      <c r="C7" s="81">
        <v>100</v>
      </c>
      <c r="D7" s="82" t="s">
        <v>98</v>
      </c>
      <c r="E7" s="81"/>
      <c r="F7" s="81" t="s">
        <v>93</v>
      </c>
      <c r="G7" s="83">
        <v>1951</v>
      </c>
    </row>
    <row r="8" spans="1:7" ht="16" x14ac:dyDescent="0.2">
      <c r="A8" s="80" t="s">
        <v>63</v>
      </c>
      <c r="B8" s="81">
        <v>762</v>
      </c>
      <c r="C8" s="81">
        <v>80</v>
      </c>
      <c r="D8" s="82" t="s">
        <v>98</v>
      </c>
      <c r="E8" s="81"/>
      <c r="F8" s="81" t="s">
        <v>93</v>
      </c>
      <c r="G8" s="83">
        <v>1951</v>
      </c>
    </row>
    <row r="9" spans="1:7" ht="16" x14ac:dyDescent="0.2">
      <c r="A9" s="80" t="s">
        <v>22</v>
      </c>
      <c r="B9" s="81">
        <v>295</v>
      </c>
      <c r="C9" s="81">
        <v>60</v>
      </c>
      <c r="D9" s="82" t="s">
        <v>98</v>
      </c>
      <c r="E9" s="81"/>
      <c r="F9" s="81" t="s">
        <v>93</v>
      </c>
      <c r="G9" s="83">
        <v>1966</v>
      </c>
    </row>
    <row r="10" spans="1:7" ht="16" x14ac:dyDescent="0.2">
      <c r="A10" s="80" t="s">
        <v>26</v>
      </c>
      <c r="B10" s="81">
        <v>283</v>
      </c>
      <c r="C10" s="81">
        <v>60</v>
      </c>
      <c r="D10" s="82" t="s">
        <v>98</v>
      </c>
      <c r="E10" s="81"/>
      <c r="F10" s="81" t="s">
        <v>93</v>
      </c>
      <c r="G10" s="83">
        <v>1966</v>
      </c>
    </row>
    <row r="11" spans="1:7" ht="16" x14ac:dyDescent="0.2">
      <c r="A11" s="80" t="s">
        <v>29</v>
      </c>
      <c r="B11" s="81">
        <v>373</v>
      </c>
      <c r="C11" s="81">
        <v>80</v>
      </c>
      <c r="D11" s="82" t="s">
        <v>98</v>
      </c>
      <c r="E11" s="81"/>
      <c r="F11" s="81" t="s">
        <v>93</v>
      </c>
      <c r="G11" s="83">
        <v>1973</v>
      </c>
    </row>
    <row r="12" spans="1:7" ht="16" x14ac:dyDescent="0.2">
      <c r="A12" s="80" t="s">
        <v>31</v>
      </c>
      <c r="B12" s="81">
        <v>199</v>
      </c>
      <c r="C12" s="81">
        <v>45</v>
      </c>
      <c r="D12" s="82" t="s">
        <v>98</v>
      </c>
      <c r="E12" s="81"/>
      <c r="F12" s="81" t="s">
        <v>93</v>
      </c>
      <c r="G12" s="83">
        <v>1978</v>
      </c>
    </row>
    <row r="13" spans="1:7" ht="16" x14ac:dyDescent="0.2">
      <c r="A13" s="80" t="s">
        <v>78</v>
      </c>
      <c r="B13" s="81">
        <v>140</v>
      </c>
      <c r="C13" s="81">
        <v>40</v>
      </c>
      <c r="D13" s="81"/>
      <c r="E13" s="82" t="s">
        <v>98</v>
      </c>
      <c r="F13" s="81" t="s">
        <v>94</v>
      </c>
      <c r="G13" s="83">
        <v>1994</v>
      </c>
    </row>
    <row r="14" spans="1:7" ht="16" x14ac:dyDescent="0.2">
      <c r="A14" s="80" t="s">
        <v>79</v>
      </c>
      <c r="B14" s="81">
        <v>154</v>
      </c>
      <c r="C14" s="81">
        <v>40</v>
      </c>
      <c r="D14" s="81"/>
      <c r="E14" s="82" t="s">
        <v>98</v>
      </c>
      <c r="F14" s="81" t="s">
        <v>94</v>
      </c>
      <c r="G14" s="83">
        <v>1994</v>
      </c>
    </row>
    <row r="15" spans="1:7" ht="16" x14ac:dyDescent="0.2">
      <c r="A15" s="80" t="s">
        <v>80</v>
      </c>
      <c r="B15" s="81">
        <v>161</v>
      </c>
      <c r="C15" s="81">
        <v>40</v>
      </c>
      <c r="D15" s="81"/>
      <c r="E15" s="82" t="s">
        <v>98</v>
      </c>
      <c r="F15" s="81" t="s">
        <v>94</v>
      </c>
      <c r="G15" s="83">
        <v>1994</v>
      </c>
    </row>
    <row r="16" spans="1:7" ht="16" x14ac:dyDescent="0.2">
      <c r="A16" s="80" t="s">
        <v>62</v>
      </c>
      <c r="B16" s="81">
        <v>398</v>
      </c>
      <c r="C16" s="81">
        <v>80</v>
      </c>
      <c r="D16" s="82" t="s">
        <v>98</v>
      </c>
      <c r="E16" s="81"/>
      <c r="F16" s="81" t="s">
        <v>93</v>
      </c>
      <c r="G16" s="83">
        <v>1998</v>
      </c>
    </row>
    <row r="17" spans="1:7" ht="16" x14ac:dyDescent="0.2">
      <c r="A17" s="80" t="s">
        <v>33</v>
      </c>
      <c r="B17" s="81">
        <v>90</v>
      </c>
      <c r="C17" s="81">
        <v>20</v>
      </c>
      <c r="D17" s="82" t="s">
        <v>98</v>
      </c>
      <c r="E17" s="81"/>
      <c r="F17" s="81" t="s">
        <v>93</v>
      </c>
      <c r="G17" s="83">
        <v>1999</v>
      </c>
    </row>
    <row r="18" spans="1:7" ht="16" x14ac:dyDescent="0.2">
      <c r="A18" s="80" t="s">
        <v>30</v>
      </c>
      <c r="B18" s="81">
        <v>98</v>
      </c>
      <c r="C18" s="81">
        <v>25</v>
      </c>
      <c r="D18" s="82" t="s">
        <v>98</v>
      </c>
      <c r="E18" s="81"/>
      <c r="F18" s="81" t="s">
        <v>93</v>
      </c>
      <c r="G18" s="83">
        <v>2001</v>
      </c>
    </row>
    <row r="19" spans="1:7" ht="16" x14ac:dyDescent="0.2">
      <c r="A19" s="80" t="s">
        <v>23</v>
      </c>
      <c r="B19" s="81">
        <v>441</v>
      </c>
      <c r="C19" s="81">
        <v>90</v>
      </c>
      <c r="D19" s="82" t="s">
        <v>98</v>
      </c>
      <c r="E19" s="81"/>
      <c r="F19" s="81" t="s">
        <v>93</v>
      </c>
      <c r="G19" s="83">
        <v>2001</v>
      </c>
    </row>
    <row r="20" spans="1:7" ht="16" x14ac:dyDescent="0.2">
      <c r="A20" s="80" t="s">
        <v>77</v>
      </c>
      <c r="B20" s="81">
        <v>455</v>
      </c>
      <c r="C20" s="81">
        <v>80</v>
      </c>
      <c r="D20" s="82" t="s">
        <v>98</v>
      </c>
      <c r="E20" s="81"/>
      <c r="F20" s="81" t="s">
        <v>94</v>
      </c>
      <c r="G20" s="83">
        <v>2001</v>
      </c>
    </row>
    <row r="21" spans="1:7" ht="16" x14ac:dyDescent="0.2">
      <c r="A21" s="80" t="s">
        <v>35</v>
      </c>
      <c r="B21" s="81">
        <v>359</v>
      </c>
      <c r="C21" s="81">
        <v>80</v>
      </c>
      <c r="D21" s="82" t="s">
        <v>98</v>
      </c>
      <c r="E21" s="81"/>
      <c r="F21" s="81" t="s">
        <v>94</v>
      </c>
      <c r="G21" s="83">
        <v>2005</v>
      </c>
    </row>
    <row r="22" spans="1:7" ht="16" x14ac:dyDescent="0.2">
      <c r="A22" s="80" t="s">
        <v>19</v>
      </c>
      <c r="B22" s="81">
        <v>274</v>
      </c>
      <c r="C22" s="81">
        <v>50</v>
      </c>
      <c r="D22" s="82" t="s">
        <v>98</v>
      </c>
      <c r="E22" s="81"/>
      <c r="F22" s="81" t="s">
        <v>93</v>
      </c>
      <c r="G22" s="83">
        <v>2009</v>
      </c>
    </row>
    <row r="23" spans="1:7" ht="16" x14ac:dyDescent="0.2">
      <c r="A23" s="80" t="s">
        <v>20</v>
      </c>
      <c r="B23" s="81">
        <v>247</v>
      </c>
      <c r="C23" s="81">
        <v>50</v>
      </c>
      <c r="D23" s="82" t="s">
        <v>98</v>
      </c>
      <c r="E23" s="81"/>
      <c r="F23" s="81" t="s">
        <v>93</v>
      </c>
      <c r="G23" s="83">
        <v>2009</v>
      </c>
    </row>
    <row r="24" spans="1:7" ht="16" x14ac:dyDescent="0.2">
      <c r="A24" s="80" t="s">
        <v>76</v>
      </c>
      <c r="B24" s="81">
        <v>314</v>
      </c>
      <c r="C24" s="81">
        <v>50</v>
      </c>
      <c r="D24" s="82" t="s">
        <v>98</v>
      </c>
      <c r="E24" s="81"/>
      <c r="F24" s="81" t="s">
        <v>94</v>
      </c>
      <c r="G24" s="83">
        <v>2009</v>
      </c>
    </row>
    <row r="25" spans="1:7" ht="16" x14ac:dyDescent="0.2">
      <c r="A25" s="80" t="s">
        <v>24</v>
      </c>
      <c r="B25" s="81">
        <v>307</v>
      </c>
      <c r="C25" s="81">
        <v>50</v>
      </c>
      <c r="D25" s="82" t="s">
        <v>98</v>
      </c>
      <c r="E25" s="81"/>
      <c r="F25" s="81" t="s">
        <v>94</v>
      </c>
      <c r="G25" s="83">
        <v>2010</v>
      </c>
    </row>
    <row r="26" spans="1:7" ht="17" thickBot="1" x14ac:dyDescent="0.25">
      <c r="A26" s="80" t="s">
        <v>34</v>
      </c>
      <c r="B26" s="81">
        <v>165</v>
      </c>
      <c r="C26" s="81">
        <v>40</v>
      </c>
      <c r="D26" s="82" t="s">
        <v>98</v>
      </c>
      <c r="E26" s="81"/>
      <c r="F26" s="81" t="s">
        <v>94</v>
      </c>
      <c r="G26" s="83">
        <v>2010</v>
      </c>
    </row>
    <row r="27" spans="1:7" ht="17" thickBot="1" x14ac:dyDescent="0.25">
      <c r="A27" s="87" t="s">
        <v>117</v>
      </c>
      <c r="B27" s="86">
        <f>SUM(B2:B26)</f>
        <v>8278</v>
      </c>
      <c r="C27" s="86">
        <f>SUM(C2:C26)</f>
        <v>1630</v>
      </c>
      <c r="D27" s="84"/>
      <c r="E27" s="84"/>
      <c r="F27" s="84"/>
      <c r="G27" s="85"/>
    </row>
  </sheetData>
  <sortState xmlns:xlrd2="http://schemas.microsoft.com/office/spreadsheetml/2017/richdata2" ref="A2:G26">
    <sortCondition ref="G2:G26"/>
    <sortCondition ref="A2:A26"/>
  </sortState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Cursos</vt:lpstr>
      <vt:lpstr>OpcaoIngresso</vt:lpstr>
      <vt:lpstr>Vagas_Atual_CNPq (2)</vt:lpstr>
      <vt:lpstr>Resumo</vt:lpstr>
      <vt:lpstr>Vagas_Atual_Sine</vt:lpstr>
      <vt:lpstr>Vagas_antesREUNI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Silva Pena</dc:creator>
  <cp:lastModifiedBy>Bruno Teixeira</cp:lastModifiedBy>
  <dcterms:created xsi:type="dcterms:W3CDTF">2018-11-01T13:02:20Z</dcterms:created>
  <dcterms:modified xsi:type="dcterms:W3CDTF">2025-07-22T18:49:52Z</dcterms:modified>
</cp:coreProperties>
</file>