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050 Orçamento e Finanças\057 Prestação de contas TCU\Relatório de Gestão 2024\Planilha Fundações de Apoio\"/>
    </mc:Choice>
  </mc:AlternateContent>
  <xr:revisionPtr revIDLastSave="0" documentId="13_ncr:1_{BEC73B5B-AF2E-4DA1-A871-5F21A4EFA20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CONTRATOS" sheetId="1" r:id="rId1"/>
    <sheet name="PESSOAL ENVOLVIDO" sheetId="2" r:id="rId2"/>
    <sheet name="CONTRATOS (2)" sheetId="3" r:id="rId3"/>
    <sheet name="PESSOAL ENVOLVIDO (2)" sheetId="4" r:id="rId4"/>
  </sheets>
  <definedNames>
    <definedName name="_xlnm.Print_Titles" localSheetId="0">CONTRATOS!$1:$11</definedName>
    <definedName name="_xlnm.Print_Titles" localSheetId="1">'PESSOAL ENVOLVIDO'!$1:$11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G17" i="4"/>
  <c r="J12" i="3"/>
  <c r="H13" i="3"/>
  <c r="I13" i="3"/>
  <c r="H14" i="3"/>
  <c r="G21" i="1"/>
  <c r="G20" i="1"/>
  <c r="H15" i="1"/>
  <c r="H14" i="1"/>
  <c r="H13" i="1"/>
  <c r="G13" i="1" l="1"/>
  <c r="H12" i="1"/>
  <c r="F21" i="1"/>
  <c r="F22" i="1" l="1"/>
  <c r="F19" i="1"/>
</calcChain>
</file>

<file path=xl/sharedStrings.xml><?xml version="1.0" encoding="utf-8"?>
<sst xmlns="http://schemas.openxmlformats.org/spreadsheetml/2006/main" count="417" uniqueCount="172">
  <si>
    <t>UNIVERSIDADE FEDERAL DE MINAS GERAIS</t>
  </si>
  <si>
    <t>UG SIGNATÁRIA DO CONTRATO</t>
  </si>
  <si>
    <t>NOME DO DIRIGENTE MÁXIMO DA IFES</t>
  </si>
  <si>
    <t>Sandra Regina Goulart Almeida</t>
  </si>
  <si>
    <t>NOME DA FUNDAÇÃO DE APOIO</t>
  </si>
  <si>
    <t>SIGLA DA FUNDAÇÃO DE APOIO</t>
  </si>
  <si>
    <t>CNPJ DA FUNDAÇÃO DE APOIO</t>
  </si>
  <si>
    <t>ORDENADOR DE DESPESA</t>
  </si>
  <si>
    <t>RECURSOS DA UFMG ENVOLVIDOS NOS PROJETOS</t>
  </si>
  <si>
    <t>RECURSOS HUMANOS DA UFMG ENVOLVIDOS NOS PROJETOS</t>
  </si>
  <si>
    <t>N° CONTRATO</t>
  </si>
  <si>
    <t>NR.DO PROCESSO</t>
  </si>
  <si>
    <t xml:space="preserve">NÚMERO </t>
  </si>
  <si>
    <t>FUNDEP</t>
  </si>
  <si>
    <t xml:space="preserve">* Segundo Resolução 10/95, de 30 de novembro de 1995, do Conselho Universitário, no Artigo 2º, Parágrafo 2º: </t>
  </si>
  <si>
    <t xml:space="preserve">§ 2º - A carga horária anual dedicada à prestação de serviços não poderá ultrapassar, em média, 8 (oito) horas semanais. </t>
  </si>
  <si>
    <t>Servidor ** Apenas servidores estatutários com matricula SIAPE ativa.</t>
  </si>
  <si>
    <t>153275 - ESCOLA DE ARQUITETURA</t>
  </si>
  <si>
    <t>Fundação de Desenvolvimento da Pesquisa</t>
  </si>
  <si>
    <t>18.720.938/0001-41</t>
  </si>
  <si>
    <t>023/18-00</t>
  </si>
  <si>
    <t>23072.031780/2018-29</t>
  </si>
  <si>
    <t>Curso de Especialização em “Sustentabilidade em Cidades, Edificações e Produtos”</t>
  </si>
  <si>
    <t>23072.053179/2019-78</t>
  </si>
  <si>
    <t>Programa de Requalificação e Expansão de Equipamentos da FUNARTE</t>
  </si>
  <si>
    <t>259/20-00</t>
  </si>
  <si>
    <t>23072.210140/2020-06</t>
  </si>
  <si>
    <t>23072.248208/2020-11</t>
  </si>
  <si>
    <t>Requalificação do Espaço FUNARTE/BH</t>
  </si>
  <si>
    <t>23072.223808/2021-58</t>
  </si>
  <si>
    <t>Cartografia da Percepção Popular do Orçamento Participativo em Belo Horizonte - terceira fase</t>
  </si>
  <si>
    <t>482/21-00</t>
  </si>
  <si>
    <t>23072.262728/2021-18</t>
  </si>
  <si>
    <t>Ampliação, Atualização e Qualificação da Infraestrutura para o Desenvolvimento de Atividades Acadêmicas Inovadoras em Arquitetura, Urbanismo e Design - Projeto de Desenvolvimento Institucional</t>
  </si>
  <si>
    <t>Extensão</t>
  </si>
  <si>
    <t>Marco Antônio Penido de Resende</t>
  </si>
  <si>
    <t>Leonardo Barci Castriota</t>
  </si>
  <si>
    <t>Pesquisa</t>
  </si>
  <si>
    <t>Junia Maria Ferrari de Lima</t>
  </si>
  <si>
    <t>Natacha Silva Araujo Rena</t>
  </si>
  <si>
    <t>Pesquisa e Extensão</t>
  </si>
  <si>
    <t>Paulo Gustavo Von Kruger</t>
  </si>
  <si>
    <t>Roberto Eustaaquio dos Santos</t>
  </si>
  <si>
    <t>Desenvolvimento Institucional</t>
  </si>
  <si>
    <t>Maurício José Laguardia Campomori</t>
  </si>
  <si>
    <t>274/22-00</t>
  </si>
  <si>
    <t>23072.234417/2022-40</t>
  </si>
  <si>
    <t>História da Construção de Conjuntos Habitacionais Autogestionários em Belo Horizonte</t>
  </si>
  <si>
    <t>23072.236050/2022-07</t>
  </si>
  <si>
    <t>288/22-00</t>
  </si>
  <si>
    <t>Soberania em Disputa nos Territórios Minerados</t>
  </si>
  <si>
    <t>NOME: Luciene Paula Barbosa Delogo</t>
  </si>
  <si>
    <t>Ana Maria Dias Moutinho da Silva</t>
  </si>
  <si>
    <t>Cynara Fiedler Bremer</t>
  </si>
  <si>
    <t>Eleonora Sad de Assis</t>
  </si>
  <si>
    <t>Grace Cristina Roel Gutierrez</t>
  </si>
  <si>
    <t>Leonardo Geraldo de Oliveira Gomes</t>
  </si>
  <si>
    <t>Andreia Soares Viana</t>
  </si>
  <si>
    <t>431/22-00</t>
  </si>
  <si>
    <t>23072.246727/2022-15</t>
  </si>
  <si>
    <t>Megafone das lutas socioambientais</t>
  </si>
  <si>
    <t>Roberto Rolim Andrés</t>
  </si>
  <si>
    <t xml:space="preserve">001/19-00                        001/20-00                        001/21-00                                003/21-00                   </t>
  </si>
  <si>
    <t>260/21-00                        002/23-00</t>
  </si>
  <si>
    <t xml:space="preserve">23072.223481/2023-86  </t>
  </si>
  <si>
    <t>265/23-00</t>
  </si>
  <si>
    <t>Revisão dos Planos Diretores dos Campi da UFMG</t>
  </si>
  <si>
    <t>632/23-00</t>
  </si>
  <si>
    <t xml:space="preserve">23072.254607/2023-64  </t>
  </si>
  <si>
    <t>Fazer Florestas entre Maxakalis e Ashaninkas</t>
  </si>
  <si>
    <t>Wellington Cançado Coelho</t>
  </si>
  <si>
    <t>628/23-00</t>
  </si>
  <si>
    <t xml:space="preserve">23072.268823/2023-97 </t>
  </si>
  <si>
    <t>Cuidar para fortalecer e preservar: Casa de Cultura Xakriabá e Cabana Kri Wiktu Huminixã, Terra Indígena Xakriabá, São João das Missões/MG</t>
  </si>
  <si>
    <t>Adriano Mattos Correa</t>
  </si>
  <si>
    <t>Renata Maria Abrantes Baracho Porto</t>
  </si>
  <si>
    <t>NÃO HOUVE PAGAMENTO DE BOLSA</t>
  </si>
  <si>
    <t>Fábio Gustavo da Silva Souza</t>
  </si>
  <si>
    <t>Fernando Antônio de Sousa Alvarenga</t>
  </si>
  <si>
    <t>Mariana Barbosa Miranda Borel</t>
  </si>
  <si>
    <r>
      <t xml:space="preserve">CONTRATOS CELEBRADOS COM FUNDAÇÕES DE APOIO COM </t>
    </r>
    <r>
      <rPr>
        <sz val="13"/>
        <rFont val="Arial"/>
        <family val="2"/>
      </rPr>
      <t>VIGÊNCIA</t>
    </r>
    <r>
      <rPr>
        <sz val="14"/>
        <rFont val="Arial"/>
        <family val="2"/>
      </rPr>
      <t xml:space="preserve"> NO EXERCÍCIO DE 2024</t>
    </r>
  </si>
  <si>
    <t>CONTRATOS CELEBRADOS COM FUNDAÇÕES DE APOIO COM VIGÊNCIA NO EXERCÍCIO DE 2024</t>
  </si>
  <si>
    <t>CARGA HORÁRIA EFETIVAMENTE DEDICADA AO CONTRATO EM 2024</t>
  </si>
  <si>
    <t>N° ORDEM</t>
  </si>
  <si>
    <t>REMUNERAÇÃO RECEBIDA PELA PARTICIPANTE NO PROJETO EM 2024</t>
  </si>
  <si>
    <t>BOLSA DE PESQUISA OU DE ENSINO OU DE EXTENSÃO</t>
  </si>
  <si>
    <t xml:space="preserve">N° INSTRUMENTO E ADITIVOS </t>
  </si>
  <si>
    <t>NR.DO PROCESSO DE DISPENSA</t>
  </si>
  <si>
    <t>Nº DO CONTRATO NA FUNDAÇÃO DE APOIO</t>
  </si>
  <si>
    <t>NOME DO PROJETO</t>
  </si>
  <si>
    <t>VR DO CONTRATO (EM REAIS)</t>
  </si>
  <si>
    <t>VR. * REPASSADO (EM REAIS)</t>
  </si>
  <si>
    <t>VR** DESPESAS TOTAL (EM REAIS)</t>
  </si>
  <si>
    <t>VR*** RECEITAS</t>
  </si>
  <si>
    <t>CUSTO **** OPERACIONAL</t>
  </si>
  <si>
    <t>DATA INÍCIO DA VIGÊNCIA dd/mm/aaaa</t>
  </si>
  <si>
    <t>DATA FIM DA VIGÊNCIA dd/mm/aaaa</t>
  </si>
  <si>
    <t>FINALIDADE: ENSINO, PESQUISA, EXTENSÃO, DESN.INSTITUCIONAL, CIENTÍFICO E TECNILÓGICO</t>
  </si>
  <si>
    <t>COORDENADOR DO PROJETO</t>
  </si>
  <si>
    <t>SERVIDOR ENVOLVIDO **</t>
  </si>
  <si>
    <t>* VR.REPASSADO: É o valor acumulado que foi repassado p/ Fund. de Apoio via SIAFI até 31/12/2024.</t>
  </si>
  <si>
    <t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31/12/2024.</t>
  </si>
  <si>
    <t>**** CUSTO OPERACIONAL: Valor da remuneração paga à Fundação de Apoio  título de serviços administrativos ou gerenciamento de gestão até 31/12/2024.</t>
  </si>
  <si>
    <t>Art. 2º - A prestação de serviços deverá ser aprovada, acompanhada e avaliada pela Câmara Departamental e pelo Colegiado Superior da Unidade ou respectivo Conselho Diretor, conforme o caso, sendo considerada parte integrante da atividade do servidor, sem prejuízo das demais atividades acadêmicas e funcionais.</t>
  </si>
  <si>
    <t>**VR. DESPESA TOTAL  : Total gasto/executado no projeto na Fundação de Apoio até 31/12/2024. - O valor preenchido nesta coluna deve ser no máximo a soma do Valor Repassado + Receitas.</t>
  </si>
  <si>
    <t>NOME:  Vanessa Borges Brasileiro</t>
  </si>
  <si>
    <t>PORTARIA DE NOMEAÇÃO Nº 10.273/2024</t>
  </si>
  <si>
    <t xml:space="preserve">CPF: 680.672.756-53 - Tel.: (31) 3409.8809       </t>
  </si>
  <si>
    <t>CPF: 680.672.756-53 - Tel: (31) 3409.8809</t>
  </si>
  <si>
    <t>_______________________________________</t>
  </si>
  <si>
    <t>RESPONSÁVEL PELO SETOR CONTÁBIL / FINANCEIRO</t>
  </si>
  <si>
    <t>____________________________________________</t>
  </si>
  <si>
    <t>23072.228663/2024-24</t>
  </si>
  <si>
    <t>490/2024</t>
  </si>
  <si>
    <t>Oca dos Encantados,Tuxá, Aldeia Setor Bragaga, Buritizeiro/MG</t>
  </si>
  <si>
    <t>023/2018</t>
  </si>
  <si>
    <t>628/2023                 001/2024</t>
  </si>
  <si>
    <t>265/2023           001/2024</t>
  </si>
  <si>
    <t>495/2024</t>
  </si>
  <si>
    <t>23072.227671/2024-53</t>
  </si>
  <si>
    <t>Cartografia do Orçamento Participativo no Sul Global</t>
  </si>
  <si>
    <t>474/2024</t>
  </si>
  <si>
    <t>23072.222392/2024-01</t>
  </si>
  <si>
    <t>Onça Urge - ações socioambientais no Ribeirão do Onça</t>
  </si>
  <si>
    <t>448/2024</t>
  </si>
  <si>
    <t>23072.251053/2024-24</t>
  </si>
  <si>
    <t>Anexo II do Instituto de Geociências</t>
  </si>
  <si>
    <t>Mateus Moreira Oontes</t>
  </si>
  <si>
    <t>487/2024</t>
  </si>
  <si>
    <t>23072.232014/2024-28</t>
  </si>
  <si>
    <t>Margarete Maria de Araújo</t>
  </si>
  <si>
    <t>Mais Favela, menos lixo</t>
  </si>
  <si>
    <t>288/2022</t>
  </si>
  <si>
    <t>482/2021         001/2024</t>
  </si>
  <si>
    <t>274/2022        001/2024</t>
  </si>
  <si>
    <r>
      <t xml:space="preserve">260/2021        001/2022    </t>
    </r>
    <r>
      <rPr>
        <b/>
        <sz val="7"/>
        <color rgb="FFFF0000"/>
        <rFont val="Arial"/>
        <family val="2"/>
      </rPr>
      <t xml:space="preserve">        </t>
    </r>
    <r>
      <rPr>
        <sz val="7"/>
        <rFont val="Arial"/>
        <family val="2"/>
      </rPr>
      <t>002/2023        003/2023</t>
    </r>
  </si>
  <si>
    <t>431/2022             001/2023                   002/2024</t>
  </si>
  <si>
    <t>632/2023      001/2024</t>
  </si>
  <si>
    <t>001/2019             001/2020            001/2021                 003/2021                 004/2022             006/2023</t>
  </si>
  <si>
    <t xml:space="preserve">278/2020            004/2021          002/2022            003/2023                  004/2023               006/2024                   </t>
  </si>
  <si>
    <t>Glaucinei Rodrigues Corrêa</t>
  </si>
  <si>
    <t>Jennifer Mello</t>
  </si>
  <si>
    <t>Flávio de Lemos Carsalade</t>
  </si>
  <si>
    <t>Edgar Vladimiro Mantilla Carrasco</t>
  </si>
  <si>
    <t>Rejane Magiag Loura</t>
  </si>
  <si>
    <t>Rogério Palhares Zschaber de Araújo</t>
  </si>
  <si>
    <t>Carlos Alberto Batista Maciel</t>
  </si>
  <si>
    <t>Guilherme Nunes de Vasconcelos</t>
  </si>
  <si>
    <t>Nilo de Oliviera Nascimento</t>
  </si>
  <si>
    <t>Roberto Rolin Andrés</t>
  </si>
  <si>
    <t>Camila Carvalho Ferreira</t>
  </si>
  <si>
    <t>Hugo Avelar Cardoso Pires</t>
  </si>
  <si>
    <t xml:space="preserve">278/2020                    004/2021                     002/2022                003/2023                 004/2023             006/2024                                             </t>
  </si>
  <si>
    <t>Ana Paula Baltazar dos Santos</t>
  </si>
  <si>
    <t>Espaços Comunitários de saberes, cultura e bem viver Yanomami: construção de quatro casas escola e um centro de formação</t>
  </si>
  <si>
    <t>23072.247338/2024-61</t>
  </si>
  <si>
    <t>393/2024</t>
  </si>
  <si>
    <t>Espaços Comunitários de saberes, cultura e bem viver Yanomami</t>
  </si>
  <si>
    <t>23072.226064/2024-76</t>
  </si>
  <si>
    <t>238/2024</t>
  </si>
  <si>
    <t>Águas na Cidade</t>
  </si>
  <si>
    <t xml:space="preserve">23072.240221/2023-75 </t>
  </si>
  <si>
    <t>477/2023</t>
  </si>
  <si>
    <t>31.605.058/0001-92</t>
  </si>
  <si>
    <t>FRMFA</t>
  </si>
  <si>
    <t>Fundação Rodrigo Mello Franco de Andrade</t>
  </si>
  <si>
    <t>RESPONSÁVEL PELO SETOR CONTÁBIL/FINANCEIRO</t>
  </si>
  <si>
    <t>Luciene Paula Barbosa Delogo</t>
  </si>
  <si>
    <t>Adriano Mattos Corrêa</t>
  </si>
  <si>
    <t>Silke Kapp</t>
  </si>
  <si>
    <t>23072.240221/2023-75</t>
  </si>
  <si>
    <t>SERVIDOR**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</si>
</sst>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\-??_);_(@_)"/>
    <numFmt numFmtId="165" formatCode="#"/>
    <numFmt numFmtId="166" formatCode="_-* #,##0.000_-;\-* #,##0.000_-;_-* &quot;-&quot;??_-;_-@_-"/>
    <numFmt numFmtId="167" formatCode="_-* #,##0.0_-;\-* #,##0.0_-;_-* &quot;-&quot;??_-;_-@_-"/>
    <numFmt numFmtId="168" formatCode="_(* #,##0_);_(* \(#,##0\);_(* \-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23"/>
      <name val="Times New Roman"/>
      <family val="1"/>
    </font>
    <font>
      <sz val="14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7"/>
      <color theme="1"/>
      <name val="Arial"/>
      <family val="2"/>
    </font>
    <font>
      <sz val="11"/>
      <name val="Calibri"/>
      <family val="2"/>
      <scheme val="minor"/>
    </font>
    <font>
      <b/>
      <sz val="7"/>
      <color rgb="FFFF0000"/>
      <name val="Arial"/>
      <family val="2"/>
    </font>
    <font>
      <sz val="7"/>
      <name val="Ariel"/>
    </font>
    <font>
      <b/>
      <sz val="7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1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7" fillId="0" borderId="0" xfId="0" applyFont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15" xfId="0" applyNumberFormat="1" applyFont="1" applyBorder="1" applyAlignment="1"/>
    <xf numFmtId="0" fontId="5" fillId="0" borderId="8" xfId="0" applyNumberFormat="1" applyFont="1" applyBorder="1" applyAlignment="1"/>
    <xf numFmtId="164" fontId="6" fillId="0" borderId="16" xfId="1" applyNumberFormat="1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 applyProtection="1">
      <alignment horizontal="center" vertical="center" wrapText="1"/>
    </xf>
    <xf numFmtId="14" fontId="6" fillId="0" borderId="17" xfId="0" applyNumberFormat="1" applyFont="1" applyFill="1" applyBorder="1" applyAlignment="1">
      <alignment horizontal="center" vertical="center" wrapText="1"/>
    </xf>
    <xf numFmtId="14" fontId="10" fillId="0" borderId="16" xfId="0" applyNumberFormat="1" applyFont="1" applyFill="1" applyBorder="1" applyAlignment="1">
      <alignment horizontal="center" vertical="center" wrapText="1"/>
    </xf>
    <xf numFmtId="164" fontId="10" fillId="0" borderId="16" xfId="1" applyNumberFormat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10" fillId="0" borderId="16" xfId="1" applyNumberFormat="1" applyFont="1" applyFill="1" applyBorder="1" applyAlignment="1" applyProtection="1">
      <alignment horizontal="center" vertical="center" wrapText="1"/>
    </xf>
    <xf numFmtId="14" fontId="6" fillId="0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2" borderId="16" xfId="0" applyFont="1" applyFill="1" applyBorder="1" applyAlignment="1">
      <alignment horizontal="center" vertical="center"/>
    </xf>
    <xf numFmtId="164" fontId="6" fillId="2" borderId="19" xfId="1" applyNumberFormat="1" applyFont="1" applyFill="1" applyBorder="1" applyAlignment="1" applyProtection="1">
      <alignment horizontal="right" vertical="center"/>
    </xf>
    <xf numFmtId="164" fontId="6" fillId="2" borderId="16" xfId="1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/>
    <xf numFmtId="0" fontId="6" fillId="0" borderId="0" xfId="0" applyFont="1" applyBorder="1" applyAlignment="1"/>
    <xf numFmtId="0" fontId="5" fillId="0" borderId="21" xfId="0" applyFont="1" applyBorder="1" applyAlignment="1">
      <alignment horizontal="right"/>
    </xf>
    <xf numFmtId="0" fontId="7" fillId="0" borderId="22" xfId="0" applyFont="1" applyBorder="1"/>
    <xf numFmtId="0" fontId="15" fillId="0" borderId="0" xfId="0" applyFont="1" applyAlignment="1">
      <alignment vertical="center"/>
    </xf>
    <xf numFmtId="43" fontId="11" fillId="0" borderId="0" xfId="0" applyNumberFormat="1" applyFont="1" applyAlignment="1">
      <alignment vertical="center"/>
    </xf>
    <xf numFmtId="0" fontId="16" fillId="0" borderId="0" xfId="0" applyFont="1"/>
    <xf numFmtId="0" fontId="6" fillId="0" borderId="22" xfId="0" applyFont="1" applyBorder="1" applyAlignment="1">
      <alignment horizontal="center"/>
    </xf>
    <xf numFmtId="0" fontId="6" fillId="0" borderId="21" xfId="0" applyFont="1" applyFill="1" applyBorder="1" applyAlignment="1">
      <alignment horizontal="left" vertical="center"/>
    </xf>
    <xf numFmtId="0" fontId="6" fillId="0" borderId="22" xfId="0" applyFont="1" applyBorder="1"/>
    <xf numFmtId="164" fontId="6" fillId="0" borderId="19" xfId="1" applyNumberFormat="1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14" fontId="6" fillId="0" borderId="26" xfId="0" applyNumberFormat="1" applyFont="1" applyFill="1" applyBorder="1" applyAlignment="1">
      <alignment horizontal="center" vertical="center" wrapText="1"/>
    </xf>
    <xf numFmtId="14" fontId="10" fillId="0" borderId="16" xfId="0" applyNumberFormat="1" applyFont="1" applyFill="1" applyBorder="1" applyAlignment="1">
      <alignment horizontal="center" vertical="center"/>
    </xf>
    <xf numFmtId="14" fontId="6" fillId="0" borderId="16" xfId="0" applyNumberFormat="1" applyFont="1" applyFill="1" applyBorder="1" applyAlignment="1">
      <alignment horizontal="center" vertical="center"/>
    </xf>
    <xf numFmtId="43" fontId="7" fillId="0" borderId="0" xfId="0" applyNumberFormat="1" applyFont="1"/>
    <xf numFmtId="14" fontId="6" fillId="0" borderId="19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43" fontId="6" fillId="2" borderId="32" xfId="1" applyNumberFormat="1" applyFont="1" applyFill="1" applyBorder="1" applyAlignment="1">
      <alignment horizontal="left" vertical="center" wrapText="1"/>
    </xf>
    <xf numFmtId="166" fontId="6" fillId="2" borderId="33" xfId="1" applyNumberFormat="1" applyFont="1" applyFill="1" applyBorder="1" applyAlignment="1">
      <alignment horizontal="center" vertical="center"/>
    </xf>
    <xf numFmtId="14" fontId="10" fillId="2" borderId="33" xfId="0" applyNumberFormat="1" applyFont="1" applyFill="1" applyBorder="1" applyAlignment="1">
      <alignment horizontal="center" vertical="center"/>
    </xf>
    <xf numFmtId="14" fontId="6" fillId="0" borderId="33" xfId="0" applyNumberFormat="1" applyFont="1" applyFill="1" applyBorder="1" applyAlignment="1">
      <alignment horizontal="center" vertical="center" wrapText="1"/>
    </xf>
    <xf numFmtId="166" fontId="6" fillId="2" borderId="32" xfId="1" applyNumberFormat="1" applyFont="1" applyFill="1" applyBorder="1" applyAlignment="1">
      <alignment horizontal="left" vertical="center" wrapText="1"/>
    </xf>
    <xf numFmtId="43" fontId="6" fillId="2" borderId="32" xfId="1" applyNumberFormat="1" applyFont="1" applyFill="1" applyBorder="1" applyAlignment="1">
      <alignment horizontal="left" vertical="center"/>
    </xf>
    <xf numFmtId="14" fontId="14" fillId="2" borderId="32" xfId="0" applyNumberFormat="1" applyFont="1" applyFill="1" applyBorder="1" applyAlignment="1">
      <alignment horizontal="left" vertical="center"/>
    </xf>
    <xf numFmtId="166" fontId="6" fillId="2" borderId="16" xfId="1" applyNumberFormat="1" applyFont="1" applyFill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/>
    </xf>
    <xf numFmtId="14" fontId="6" fillId="2" borderId="26" xfId="0" applyNumberFormat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14" fontId="6" fillId="2" borderId="17" xfId="0" applyNumberFormat="1" applyFont="1" applyFill="1" applyBorder="1" applyAlignment="1">
      <alignment horizontal="center" vertical="center"/>
    </xf>
    <xf numFmtId="14" fontId="10" fillId="2" borderId="17" xfId="0" applyNumberFormat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66" fontId="6" fillId="2" borderId="20" xfId="1" applyNumberFormat="1" applyFont="1" applyFill="1" applyBorder="1" applyAlignment="1">
      <alignment horizontal="left" vertical="center" wrapText="1"/>
    </xf>
    <xf numFmtId="166" fontId="6" fillId="2" borderId="19" xfId="1" applyNumberFormat="1" applyFont="1" applyFill="1" applyBorder="1" applyAlignment="1">
      <alignment horizontal="left" vertical="center" wrapText="1"/>
    </xf>
    <xf numFmtId="14" fontId="10" fillId="2" borderId="26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4" fontId="10" fillId="2" borderId="49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 applyAlignment="1">
      <alignment horizontal="center" vertical="center" wrapText="1"/>
    </xf>
    <xf numFmtId="165" fontId="6" fillId="2" borderId="32" xfId="0" applyNumberFormat="1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14" fontId="10" fillId="2" borderId="53" xfId="0" applyNumberFormat="1" applyFont="1" applyFill="1" applyBorder="1" applyAlignment="1">
      <alignment horizontal="center" vertical="center"/>
    </xf>
    <xf numFmtId="165" fontId="10" fillId="2" borderId="16" xfId="0" applyNumberFormat="1" applyFont="1" applyFill="1" applyBorder="1" applyAlignment="1">
      <alignment horizontal="center" vertical="center" wrapText="1"/>
    </xf>
    <xf numFmtId="165" fontId="10" fillId="2" borderId="19" xfId="0" applyNumberFormat="1" applyFont="1" applyFill="1" applyBorder="1" applyAlignment="1">
      <alignment horizontal="center" vertical="center" wrapText="1"/>
    </xf>
    <xf numFmtId="165" fontId="10" fillId="2" borderId="2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3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21" xfId="0" applyFont="1" applyBorder="1" applyAlignment="1">
      <alignment vertical="center"/>
    </xf>
    <xf numFmtId="0" fontId="5" fillId="0" borderId="58" xfId="0" applyFont="1" applyBorder="1"/>
    <xf numFmtId="0" fontId="5" fillId="0" borderId="60" xfId="0" applyFont="1" applyBorder="1"/>
    <xf numFmtId="43" fontId="5" fillId="0" borderId="60" xfId="0" applyNumberFormat="1" applyFont="1" applyBorder="1"/>
    <xf numFmtId="0" fontId="6" fillId="0" borderId="2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3" fontId="6" fillId="0" borderId="0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3" fillId="2" borderId="16" xfId="0" applyFont="1" applyFill="1" applyBorder="1" applyAlignment="1">
      <alignment horizontal="center" vertical="center" wrapText="1"/>
    </xf>
    <xf numFmtId="43" fontId="14" fillId="2" borderId="16" xfId="1" applyFont="1" applyFill="1" applyBorder="1" applyAlignment="1" applyProtection="1">
      <alignment horizontal="left" vertical="center"/>
    </xf>
    <xf numFmtId="43" fontId="14" fillId="0" borderId="16" xfId="1" applyFont="1" applyFill="1" applyBorder="1" applyAlignment="1" applyProtection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43" fontId="14" fillId="2" borderId="20" xfId="1" applyFont="1" applyFill="1" applyBorder="1" applyAlignment="1" applyProtection="1">
      <alignment horizontal="left" vertical="center"/>
    </xf>
    <xf numFmtId="43" fontId="14" fillId="0" borderId="20" xfId="1" applyFont="1" applyFill="1" applyBorder="1" applyAlignment="1" applyProtection="1">
      <alignment horizontal="left" vertical="center"/>
    </xf>
    <xf numFmtId="14" fontId="6" fillId="0" borderId="20" xfId="0" applyNumberFormat="1" applyFont="1" applyFill="1" applyBorder="1" applyAlignment="1">
      <alignment horizontal="center" vertical="center"/>
    </xf>
    <xf numFmtId="14" fontId="6" fillId="0" borderId="49" xfId="0" applyNumberFormat="1" applyFont="1" applyFill="1" applyBorder="1" applyAlignment="1">
      <alignment horizontal="center" vertical="center" wrapText="1"/>
    </xf>
    <xf numFmtId="0" fontId="13" fillId="2" borderId="16" xfId="0" quotePrefix="1" applyFont="1" applyFill="1" applyBorder="1" applyAlignment="1">
      <alignment horizontal="center" vertical="center" wrapText="1"/>
    </xf>
    <xf numFmtId="43" fontId="6" fillId="2" borderId="16" xfId="1" applyFont="1" applyFill="1" applyBorder="1" applyAlignment="1" applyProtection="1">
      <alignment horizontal="left" vertical="center"/>
    </xf>
    <xf numFmtId="0" fontId="5" fillId="0" borderId="65" xfId="0" applyFont="1" applyBorder="1" applyAlignment="1">
      <alignment horizontal="center" vertical="center"/>
    </xf>
    <xf numFmtId="166" fontId="6" fillId="2" borderId="66" xfId="1" applyNumberFormat="1" applyFont="1" applyFill="1" applyBorder="1" applyAlignment="1">
      <alignment horizontal="left" vertical="center" wrapText="1"/>
    </xf>
    <xf numFmtId="0" fontId="6" fillId="0" borderId="6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right" vertical="center" wrapText="1"/>
    </xf>
    <xf numFmtId="43" fontId="6" fillId="0" borderId="16" xfId="1" applyFont="1" applyFill="1" applyBorder="1" applyAlignment="1" applyProtection="1">
      <alignment horizontal="left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 applyProtection="1">
      <alignment horizontal="center" vertical="center"/>
    </xf>
    <xf numFmtId="14" fontId="6" fillId="0" borderId="19" xfId="0" applyNumberFormat="1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14" fontId="10" fillId="0" borderId="17" xfId="0" applyNumberFormat="1" applyFont="1" applyFill="1" applyBorder="1" applyAlignment="1">
      <alignment horizontal="center" vertical="center" wrapText="1"/>
    </xf>
    <xf numFmtId="43" fontId="6" fillId="2" borderId="20" xfId="1" applyFont="1" applyFill="1" applyBorder="1" applyAlignment="1" applyProtection="1">
      <alignment horizontal="left" vertical="center"/>
    </xf>
    <xf numFmtId="43" fontId="6" fillId="0" borderId="19" xfId="1" applyFont="1" applyFill="1" applyBorder="1" applyAlignment="1" applyProtection="1">
      <alignment horizontal="left" vertical="center"/>
    </xf>
    <xf numFmtId="43" fontId="14" fillId="0" borderId="19" xfId="1" applyFont="1" applyFill="1" applyBorder="1" applyAlignment="1" applyProtection="1">
      <alignment horizontal="left" vertical="center"/>
    </xf>
    <xf numFmtId="43" fontId="6" fillId="0" borderId="16" xfId="1" applyFont="1" applyFill="1" applyBorder="1" applyAlignment="1" applyProtection="1">
      <alignment horizontal="right" vertical="center"/>
    </xf>
    <xf numFmtId="167" fontId="6" fillId="0" borderId="16" xfId="1" applyNumberFormat="1" applyFont="1" applyFill="1" applyBorder="1" applyAlignment="1" applyProtection="1">
      <alignment horizontal="right" vertical="center"/>
    </xf>
    <xf numFmtId="0" fontId="6" fillId="0" borderId="66" xfId="0" applyFont="1" applyFill="1" applyBorder="1" applyAlignment="1">
      <alignment horizontal="center" vertical="center"/>
    </xf>
    <xf numFmtId="14" fontId="14" fillId="2" borderId="66" xfId="0" applyNumberFormat="1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center" vertical="center"/>
    </xf>
    <xf numFmtId="14" fontId="6" fillId="2" borderId="16" xfId="0" applyNumberFormat="1" applyFont="1" applyFill="1" applyBorder="1" applyAlignment="1">
      <alignment horizontal="left" vertical="center"/>
    </xf>
    <xf numFmtId="14" fontId="6" fillId="2" borderId="19" xfId="0" applyNumberFormat="1" applyFont="1" applyFill="1" applyBorder="1" applyAlignment="1">
      <alignment horizontal="left" vertical="center"/>
    </xf>
    <xf numFmtId="14" fontId="6" fillId="2" borderId="20" xfId="0" applyNumberFormat="1" applyFont="1" applyFill="1" applyBorder="1" applyAlignment="1">
      <alignment horizontal="left" vertical="center"/>
    </xf>
    <xf numFmtId="43" fontId="6" fillId="2" borderId="16" xfId="1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 applyProtection="1">
      <alignment horizontal="center" vertical="center"/>
    </xf>
    <xf numFmtId="164" fontId="6" fillId="0" borderId="32" xfId="1" applyNumberFormat="1" applyFont="1" applyFill="1" applyBorder="1" applyAlignment="1" applyProtection="1">
      <alignment horizontal="center" vertical="center"/>
    </xf>
    <xf numFmtId="49" fontId="6" fillId="2" borderId="32" xfId="1" applyNumberFormat="1" applyFont="1" applyFill="1" applyBorder="1" applyAlignment="1" applyProtection="1">
      <alignment horizontal="center" vertical="center" wrapText="1"/>
    </xf>
    <xf numFmtId="164" fontId="6" fillId="2" borderId="32" xfId="1" applyNumberFormat="1" applyFont="1" applyFill="1" applyBorder="1" applyAlignment="1" applyProtection="1">
      <alignment vertical="center"/>
    </xf>
    <xf numFmtId="0" fontId="6" fillId="2" borderId="32" xfId="0" applyFont="1" applyFill="1" applyBorder="1" applyAlignment="1">
      <alignment horizontal="center" vertical="center" wrapText="1"/>
    </xf>
    <xf numFmtId="164" fontId="6" fillId="2" borderId="32" xfId="1" applyNumberFormat="1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14" fontId="6" fillId="2" borderId="32" xfId="0" applyNumberFormat="1" applyFont="1" applyFill="1" applyBorder="1" applyAlignment="1">
      <alignment horizontal="left" vertical="center"/>
    </xf>
    <xf numFmtId="49" fontId="6" fillId="2" borderId="32" xfId="1" applyNumberFormat="1" applyFont="1" applyFill="1" applyBorder="1" applyAlignment="1" applyProtection="1">
      <alignment horizontal="center" vertical="center"/>
    </xf>
    <xf numFmtId="14" fontId="6" fillId="2" borderId="32" xfId="0" applyNumberFormat="1" applyFont="1" applyFill="1" applyBorder="1" applyAlignment="1">
      <alignment horizontal="left" vertical="center" wrapText="1"/>
    </xf>
    <xf numFmtId="49" fontId="6" fillId="2" borderId="19" xfId="1" applyNumberFormat="1" applyFont="1" applyFill="1" applyBorder="1" applyAlignment="1" applyProtection="1">
      <alignment horizontal="center" vertical="center"/>
    </xf>
    <xf numFmtId="164" fontId="6" fillId="2" borderId="19" xfId="1" applyNumberFormat="1" applyFont="1" applyFill="1" applyBorder="1" applyAlignment="1" applyProtection="1">
      <alignment vertical="center"/>
    </xf>
    <xf numFmtId="0" fontId="6" fillId="2" borderId="19" xfId="0" applyFont="1" applyFill="1" applyBorder="1" applyAlignment="1">
      <alignment horizontal="center" vertical="center"/>
    </xf>
    <xf numFmtId="49" fontId="6" fillId="2" borderId="16" xfId="1" applyNumberFormat="1" applyFont="1" applyFill="1" applyBorder="1" applyAlignment="1" applyProtection="1">
      <alignment horizontal="center" vertical="center"/>
    </xf>
    <xf numFmtId="164" fontId="6" fillId="2" borderId="16" xfId="1" applyNumberFormat="1" applyFont="1" applyFill="1" applyBorder="1" applyAlignment="1" applyProtection="1">
      <alignment vertical="center"/>
    </xf>
    <xf numFmtId="0" fontId="6" fillId="2" borderId="1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6" fillId="0" borderId="58" xfId="0" applyFont="1" applyBorder="1" applyAlignment="1">
      <alignment vertical="center"/>
    </xf>
    <xf numFmtId="49" fontId="6" fillId="2" borderId="60" xfId="1" applyNumberFormat="1" applyFont="1" applyFill="1" applyBorder="1" applyAlignment="1" applyProtection="1">
      <alignment horizontal="center" vertical="center"/>
    </xf>
    <xf numFmtId="164" fontId="6" fillId="2" borderId="60" xfId="1" applyNumberFormat="1" applyFont="1" applyFill="1" applyBorder="1" applyAlignment="1" applyProtection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14" fontId="6" fillId="2" borderId="60" xfId="0" applyNumberFormat="1" applyFont="1" applyFill="1" applyBorder="1" applyAlignment="1">
      <alignment horizontal="left" vertical="center"/>
    </xf>
    <xf numFmtId="49" fontId="6" fillId="2" borderId="60" xfId="1" applyNumberFormat="1" applyFont="1" applyFill="1" applyBorder="1" applyAlignment="1">
      <alignment horizontal="center" vertical="center"/>
    </xf>
    <xf numFmtId="43" fontId="6" fillId="2" borderId="60" xfId="1" applyNumberFormat="1" applyFont="1" applyFill="1" applyBorder="1" applyAlignment="1">
      <alignment horizontal="left" vertical="center"/>
    </xf>
    <xf numFmtId="14" fontId="10" fillId="2" borderId="61" xfId="0" applyNumberFormat="1" applyFont="1" applyFill="1" applyBorder="1" applyAlignment="1">
      <alignment horizontal="center" vertical="center"/>
    </xf>
    <xf numFmtId="43" fontId="6" fillId="2" borderId="19" xfId="1" applyFont="1" applyFill="1" applyBorder="1" applyAlignment="1">
      <alignment horizontal="left" vertical="center" wrapText="1"/>
    </xf>
    <xf numFmtId="43" fontId="6" fillId="2" borderId="20" xfId="1" applyFont="1" applyFill="1" applyBorder="1" applyAlignment="1">
      <alignment horizontal="left" vertical="center" wrapText="1"/>
    </xf>
    <xf numFmtId="0" fontId="6" fillId="0" borderId="49" xfId="0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62" xfId="0" applyFont="1" applyFill="1" applyBorder="1" applyAlignment="1">
      <alignment vertical="center" wrapText="1"/>
    </xf>
    <xf numFmtId="0" fontId="6" fillId="0" borderId="63" xfId="0" applyFont="1" applyFill="1" applyBorder="1" applyAlignment="1">
      <alignment vertical="center" wrapText="1"/>
    </xf>
    <xf numFmtId="0" fontId="6" fillId="0" borderId="64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5" xfId="0" applyFont="1" applyFill="1" applyBorder="1" applyAlignment="1">
      <alignment vertical="center" wrapText="1"/>
    </xf>
    <xf numFmtId="0" fontId="6" fillId="0" borderId="56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43" xfId="0" applyNumberFormat="1" applyFont="1" applyBorder="1" applyAlignment="1">
      <alignment horizontal="left" vertical="center"/>
    </xf>
    <xf numFmtId="0" fontId="5" fillId="0" borderId="44" xfId="0" applyNumberFormat="1" applyFont="1" applyBorder="1" applyAlignment="1">
      <alignment horizontal="left" vertical="center"/>
    </xf>
    <xf numFmtId="0" fontId="5" fillId="0" borderId="45" xfId="0" applyNumberFormat="1" applyFont="1" applyBorder="1" applyAlignment="1">
      <alignment horizontal="left" vertical="center"/>
    </xf>
    <xf numFmtId="0" fontId="0" fillId="0" borderId="5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43" fontId="5" fillId="0" borderId="0" xfId="0" applyNumberFormat="1" applyFont="1" applyAlignment="1">
      <alignment vertical="center"/>
    </xf>
    <xf numFmtId="0" fontId="6" fillId="0" borderId="57" xfId="0" applyFont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0" fontId="6" fillId="0" borderId="55" xfId="0" applyFont="1" applyBorder="1" applyAlignment="1">
      <alignment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14" fontId="6" fillId="0" borderId="49" xfId="0" applyNumberFormat="1" applyFont="1" applyBorder="1" applyAlignment="1">
      <alignment horizontal="center" vertical="center" wrapText="1"/>
    </xf>
    <xf numFmtId="14" fontId="6" fillId="0" borderId="20" xfId="0" applyNumberFormat="1" applyFont="1" applyBorder="1" applyAlignment="1">
      <alignment horizontal="center" vertical="center" wrapText="1"/>
    </xf>
    <xf numFmtId="14" fontId="6" fillId="0" borderId="20" xfId="0" applyNumberFormat="1" applyFont="1" applyBorder="1" applyAlignment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43" fontId="6" fillId="0" borderId="20" xfId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49" fontId="6" fillId="0" borderId="20" xfId="1" applyNumberFormat="1" applyFont="1" applyFill="1" applyBorder="1" applyAlignment="1" applyProtection="1">
      <alignment horizontal="center" vertical="center"/>
    </xf>
    <xf numFmtId="14" fontId="6" fillId="0" borderId="17" xfId="0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6" fillId="0" borderId="16" xfId="1" applyNumberFormat="1" applyFont="1" applyFill="1" applyBorder="1" applyAlignment="1" applyProtection="1">
      <alignment horizontal="center" vertical="center"/>
    </xf>
    <xf numFmtId="14" fontId="6" fillId="0" borderId="26" xfId="0" applyNumberFormat="1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68" xfId="0" applyFont="1" applyBorder="1"/>
    <xf numFmtId="0" fontId="5" fillId="0" borderId="15" xfId="0" applyFont="1" applyBorder="1"/>
    <xf numFmtId="0" fontId="6" fillId="0" borderId="69" xfId="0" applyFont="1" applyBorder="1" applyAlignment="1">
      <alignment horizontal="left"/>
    </xf>
    <xf numFmtId="0" fontId="5" fillId="0" borderId="39" xfId="0" applyFont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5" fillId="0" borderId="39" xfId="0" applyFont="1" applyBorder="1"/>
    <xf numFmtId="0" fontId="5" fillId="0" borderId="4" xfId="0" applyFont="1" applyBorder="1"/>
    <xf numFmtId="0" fontId="5" fillId="0" borderId="39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61" xfId="0" applyBorder="1"/>
    <xf numFmtId="0" fontId="0" fillId="0" borderId="60" xfId="0" applyBorder="1"/>
    <xf numFmtId="0" fontId="0" fillId="0" borderId="58" xfId="0" applyBorder="1"/>
    <xf numFmtId="0" fontId="7" fillId="0" borderId="25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14" fontId="10" fillId="2" borderId="22" xfId="0" applyNumberFormat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left" vertical="center"/>
    </xf>
    <xf numFmtId="49" fontId="6" fillId="2" borderId="0" xfId="1" applyNumberFormat="1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4" fontId="6" fillId="2" borderId="0" xfId="1" applyNumberFormat="1" applyFont="1" applyFill="1" applyBorder="1" applyAlignment="1" applyProtection="1">
      <alignment horizontal="center" vertical="center"/>
    </xf>
    <xf numFmtId="49" fontId="6" fillId="2" borderId="0" xfId="1" applyNumberFormat="1" applyFont="1" applyFill="1" applyBorder="1" applyAlignment="1" applyProtection="1">
      <alignment horizontal="center" vertical="center"/>
    </xf>
    <xf numFmtId="14" fontId="6" fillId="2" borderId="49" xfId="0" applyNumberFormat="1" applyFont="1" applyFill="1" applyBorder="1" applyAlignment="1">
      <alignment horizontal="center" vertical="center"/>
    </xf>
    <xf numFmtId="164" fontId="6" fillId="2" borderId="20" xfId="1" applyNumberFormat="1" applyFont="1" applyFill="1" applyBorder="1" applyAlignment="1" applyProtection="1">
      <alignment horizontal="right" vertical="center"/>
    </xf>
    <xf numFmtId="168" fontId="6" fillId="2" borderId="20" xfId="1" applyNumberFormat="1" applyFont="1" applyFill="1" applyBorder="1" applyAlignment="1" applyProtection="1">
      <alignment horizontal="center" vertical="center"/>
    </xf>
    <xf numFmtId="168" fontId="6" fillId="2" borderId="16" xfId="1" applyNumberFormat="1" applyFont="1" applyFill="1" applyBorder="1" applyAlignment="1" applyProtection="1">
      <alignment horizontal="center" vertical="center"/>
    </xf>
    <xf numFmtId="168" fontId="6" fillId="2" borderId="19" xfId="1" applyNumberFormat="1" applyFont="1" applyFill="1" applyBorder="1" applyAlignment="1" applyProtection="1">
      <alignment horizontal="center" vertical="center"/>
    </xf>
    <xf numFmtId="14" fontId="6" fillId="2" borderId="53" xfId="0" applyNumberFormat="1" applyFont="1" applyFill="1" applyBorder="1" applyAlignment="1">
      <alignment horizontal="center" vertical="center"/>
    </xf>
    <xf numFmtId="164" fontId="6" fillId="2" borderId="52" xfId="1" applyNumberFormat="1" applyFont="1" applyFill="1" applyBorder="1" applyAlignment="1" applyProtection="1">
      <alignment horizontal="right" vertical="center"/>
    </xf>
    <xf numFmtId="14" fontId="14" fillId="2" borderId="52" xfId="0" applyNumberFormat="1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164" fontId="6" fillId="2" borderId="52" xfId="1" applyNumberFormat="1" applyFont="1" applyFill="1" applyBorder="1" applyAlignment="1" applyProtection="1">
      <alignment horizontal="center" vertical="center"/>
    </xf>
    <xf numFmtId="49" fontId="6" fillId="2" borderId="52" xfId="1" applyNumberFormat="1" applyFont="1" applyFill="1" applyBorder="1" applyAlignment="1" applyProtection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0</xdr:col>
      <xdr:colOff>527538</xdr:colOff>
      <xdr:row>2</xdr:row>
      <xdr:rowOff>73269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479913" cy="4828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24848</xdr:colOff>
      <xdr:row>0</xdr:row>
      <xdr:rowOff>0</xdr:rowOff>
    </xdr:from>
    <xdr:to>
      <xdr:col>0</xdr:col>
      <xdr:colOff>534866</xdr:colOff>
      <xdr:row>1</xdr:row>
      <xdr:rowOff>168337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0"/>
          <a:ext cx="510018" cy="454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38100</xdr:colOff>
      <xdr:row>2</xdr:row>
      <xdr:rowOff>205154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172A173-05A0-436F-9A63-F4FBA259C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600075" cy="5004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</xdr:colOff>
      <xdr:row>0</xdr:row>
      <xdr:rowOff>0</xdr:rowOff>
    </xdr:from>
    <xdr:to>
      <xdr:col>1</xdr:col>
      <xdr:colOff>57977</xdr:colOff>
      <xdr:row>1</xdr:row>
      <xdr:rowOff>168337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663A6FB-B6BA-42E5-8AB9-67676986E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" y="0"/>
          <a:ext cx="642730" cy="3588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i.ufmg.br/sei/controlador.php?acao=arvore_visualizar&amp;acao_origem=procedimento_visualizar&amp;id_procedimento=1655978&amp;infra_sistema=100000100&amp;infra_unidade_atual=110000705&amp;infra_hash=af4821dbc825084b99bda4cdebbe83b162c804b392fb834c15504bd6052c9a0f" TargetMode="External"/><Relationship Id="rId2" Type="http://schemas.openxmlformats.org/officeDocument/2006/relationships/hyperlink" Target="https://sei.ufmg.br/sei/controlador.php?acao=arvore_visualizar&amp;acao_origem=procedimento_visualizar&amp;id_procedimento=1202690&amp;infra_sistema=100000100&amp;infra_unidade_atual=110000705&amp;infra_hash=ab4ae5e5f0bbd5d8a89bf8324d70f13bd0fcaf5f3fc8a8a437e3c9be98e1bb88" TargetMode="External"/><Relationship Id="rId1" Type="http://schemas.openxmlformats.org/officeDocument/2006/relationships/hyperlink" Target="https://sei.ufmg.br/sei/controlador.php?acao=arvore_visualizar&amp;acao_origem=procedimento_visualizar&amp;id_procedimento=749932&amp;infra_sistema=100000100&amp;infra_unidade_atual=110000705&amp;infra_hash=cb4003039a84dbb4316984256d0c44d2a1cfb3ed1cb4c56a8a14a6a0010fd18d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ei.ufmg.br/sei/controlador.php?acao=arvore_visualizar&amp;acao_origem=procedimento_visualizar&amp;id_procedimento=1655978&amp;infra_sistema=100000100&amp;infra_unidade_atual=110000705&amp;infra_hash=af4821dbc825084b99bda4cdebbe83b162c804b392fb834c15504bd6052c9a0f" TargetMode="External"/><Relationship Id="rId1" Type="http://schemas.openxmlformats.org/officeDocument/2006/relationships/hyperlink" Target="https://sei.ufmg.br/sei/controlador.php?acao=arvore_visualizar&amp;acao_origem=procedimento_visualizar&amp;id_procedimento=1202690&amp;infra_sistema=100000100&amp;infra_unidade_atual=110000705&amp;infra_hash=ab4ae5e5f0bbd5d8a89bf8324d70f13bd0fcaf5f3fc8a8a437e3c9be98e1bb88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7"/>
  <sheetViews>
    <sheetView zoomScale="130" zoomScaleNormal="130" workbookViewId="0">
      <selection activeCell="E13" sqref="E13"/>
    </sheetView>
  </sheetViews>
  <sheetFormatPr defaultRowHeight="15"/>
  <cols>
    <col min="1" max="1" width="8.42578125" customWidth="1"/>
    <col min="2" max="2" width="12.42578125" customWidth="1"/>
    <col min="3" max="3" width="16" bestFit="1" customWidth="1"/>
    <col min="4" max="4" width="12.42578125" customWidth="1"/>
    <col min="5" max="5" width="32.85546875" bestFit="1" customWidth="1"/>
    <col min="6" max="6" width="11.140625" bestFit="1" customWidth="1"/>
    <col min="7" max="7" width="11.42578125" bestFit="1" customWidth="1"/>
    <col min="8" max="8" width="11.7109375" customWidth="1"/>
    <col min="9" max="9" width="10.85546875" bestFit="1" customWidth="1"/>
    <col min="10" max="10" width="10.85546875" customWidth="1"/>
    <col min="11" max="12" width="9.28515625" bestFit="1" customWidth="1"/>
    <col min="13" max="13" width="19.140625" bestFit="1" customWidth="1"/>
    <col min="14" max="14" width="15.7109375" customWidth="1"/>
    <col min="15" max="15" width="12.28515625" style="20" bestFit="1" customWidth="1"/>
  </cols>
  <sheetData>
    <row r="2" spans="1:15" ht="22.5">
      <c r="A2" s="187" t="s">
        <v>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5" ht="16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.75" thickBot="1">
      <c r="A4" s="188" t="s">
        <v>81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</row>
    <row r="5" spans="1:15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5">
      <c r="A6" s="189" t="s">
        <v>1</v>
      </c>
      <c r="B6" s="189"/>
      <c r="C6" s="189"/>
      <c r="D6" s="190" t="s">
        <v>17</v>
      </c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1:15">
      <c r="A7" s="168" t="s">
        <v>2</v>
      </c>
      <c r="B7" s="168"/>
      <c r="C7" s="168"/>
      <c r="D7" s="190" t="s">
        <v>3</v>
      </c>
      <c r="E7" s="191"/>
      <c r="F7" s="191"/>
      <c r="G7" s="191"/>
      <c r="H7" s="191"/>
      <c r="I7" s="191"/>
      <c r="J7" s="191"/>
      <c r="K7" s="191"/>
      <c r="L7" s="191"/>
      <c r="M7" s="191"/>
      <c r="N7" s="192"/>
    </row>
    <row r="8" spans="1:15">
      <c r="A8" s="168" t="s">
        <v>4</v>
      </c>
      <c r="B8" s="168"/>
      <c r="C8" s="168"/>
      <c r="D8" s="6" t="s">
        <v>18</v>
      </c>
      <c r="E8" s="7"/>
      <c r="F8" s="7"/>
      <c r="G8" s="7"/>
      <c r="H8" s="7"/>
      <c r="I8" s="7"/>
      <c r="J8" s="7"/>
      <c r="K8" s="7"/>
      <c r="L8" s="7"/>
      <c r="M8" s="7"/>
      <c r="N8" s="8"/>
    </row>
    <row r="9" spans="1:15">
      <c r="A9" s="168" t="s">
        <v>5</v>
      </c>
      <c r="B9" s="168"/>
      <c r="C9" s="168"/>
      <c r="D9" s="6" t="s">
        <v>13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</row>
    <row r="10" spans="1:15" ht="15.75" thickBot="1">
      <c r="A10" s="173" t="s">
        <v>6</v>
      </c>
      <c r="B10" s="173"/>
      <c r="C10" s="173"/>
      <c r="D10" s="2" t="s">
        <v>19</v>
      </c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5" ht="49.5" customHeight="1" thickBot="1">
      <c r="A11" s="81" t="s">
        <v>83</v>
      </c>
      <c r="B11" s="82" t="s">
        <v>86</v>
      </c>
      <c r="C11" s="82" t="s">
        <v>87</v>
      </c>
      <c r="D11" s="82" t="s">
        <v>88</v>
      </c>
      <c r="E11" s="83" t="s">
        <v>89</v>
      </c>
      <c r="F11" s="82" t="s">
        <v>90</v>
      </c>
      <c r="G11" s="82" t="s">
        <v>91</v>
      </c>
      <c r="H11" s="82" t="s">
        <v>92</v>
      </c>
      <c r="I11" s="84" t="s">
        <v>93</v>
      </c>
      <c r="J11" s="85" t="s">
        <v>94</v>
      </c>
      <c r="K11" s="82" t="s">
        <v>95</v>
      </c>
      <c r="L11" s="82" t="s">
        <v>96</v>
      </c>
      <c r="M11" s="82" t="s">
        <v>97</v>
      </c>
      <c r="N11" s="86" t="s">
        <v>98</v>
      </c>
    </row>
    <row r="12" spans="1:15" ht="40.5" customHeight="1">
      <c r="A12" s="118">
        <v>1</v>
      </c>
      <c r="B12" s="119" t="s">
        <v>115</v>
      </c>
      <c r="C12" s="34" t="s">
        <v>21</v>
      </c>
      <c r="D12" s="35">
        <v>26483</v>
      </c>
      <c r="E12" s="36" t="s">
        <v>22</v>
      </c>
      <c r="F12" s="124">
        <v>1277550</v>
      </c>
      <c r="G12" s="125">
        <v>0</v>
      </c>
      <c r="H12" s="34">
        <f>848538.35-J12</f>
        <v>759906.77</v>
      </c>
      <c r="I12" s="34">
        <v>61115.23</v>
      </c>
      <c r="J12" s="34">
        <v>88631.58</v>
      </c>
      <c r="K12" s="41">
        <v>43699</v>
      </c>
      <c r="L12" s="41">
        <v>46022</v>
      </c>
      <c r="M12" s="120" t="s">
        <v>34</v>
      </c>
      <c r="N12" s="37" t="s">
        <v>35</v>
      </c>
      <c r="O12" s="29"/>
    </row>
    <row r="13" spans="1:15" ht="58.5" customHeight="1">
      <c r="A13" s="121">
        <v>2</v>
      </c>
      <c r="B13" s="18" t="s">
        <v>138</v>
      </c>
      <c r="C13" s="11" t="s">
        <v>23</v>
      </c>
      <c r="D13" s="12">
        <v>27692</v>
      </c>
      <c r="E13" s="113" t="s">
        <v>24</v>
      </c>
      <c r="F13" s="114">
        <v>3973000</v>
      </c>
      <c r="G13" s="115">
        <f>4186894.6-I13</f>
        <v>3973000</v>
      </c>
      <c r="H13" s="11">
        <f>4186566.68</f>
        <v>4186566.68</v>
      </c>
      <c r="I13" s="115">
        <v>213894.6</v>
      </c>
      <c r="J13" s="11">
        <v>277109.25</v>
      </c>
      <c r="K13" s="38">
        <v>43829</v>
      </c>
      <c r="L13" s="39">
        <v>45657</v>
      </c>
      <c r="M13" s="39" t="s">
        <v>34</v>
      </c>
      <c r="N13" s="14" t="s">
        <v>36</v>
      </c>
    </row>
    <row r="14" spans="1:15" ht="64.5" customHeight="1">
      <c r="A14" s="121">
        <v>3</v>
      </c>
      <c r="B14" s="18" t="s">
        <v>139</v>
      </c>
      <c r="C14" s="16" t="s">
        <v>27</v>
      </c>
      <c r="D14" s="17">
        <v>28277</v>
      </c>
      <c r="E14" s="116" t="s">
        <v>28</v>
      </c>
      <c r="F14" s="115">
        <v>1200000</v>
      </c>
      <c r="G14" s="115">
        <v>1200000</v>
      </c>
      <c r="H14" s="115">
        <f>738233.05</f>
        <v>738233.05</v>
      </c>
      <c r="I14" s="115">
        <v>222339.67</v>
      </c>
      <c r="J14" s="115">
        <v>49866.84</v>
      </c>
      <c r="K14" s="38">
        <v>44196</v>
      </c>
      <c r="L14" s="39">
        <v>46022</v>
      </c>
      <c r="M14" s="15" t="s">
        <v>40</v>
      </c>
      <c r="N14" s="122" t="s">
        <v>41</v>
      </c>
    </row>
    <row r="15" spans="1:15" ht="43.5" customHeight="1">
      <c r="A15" s="121">
        <v>4</v>
      </c>
      <c r="B15" s="13" t="s">
        <v>135</v>
      </c>
      <c r="C15" s="16" t="s">
        <v>29</v>
      </c>
      <c r="D15" s="21">
        <v>28690</v>
      </c>
      <c r="E15" s="117" t="s">
        <v>30</v>
      </c>
      <c r="F15" s="108">
        <v>510000</v>
      </c>
      <c r="G15" s="108">
        <v>510000</v>
      </c>
      <c r="H15" s="108">
        <f>518936.56</f>
        <v>518936.56</v>
      </c>
      <c r="I15" s="108">
        <v>8371.02</v>
      </c>
      <c r="J15" s="115">
        <v>37420</v>
      </c>
      <c r="K15" s="39">
        <v>44427</v>
      </c>
      <c r="L15" s="39">
        <v>45657</v>
      </c>
      <c r="M15" s="15" t="s">
        <v>37</v>
      </c>
      <c r="N15" s="122" t="s">
        <v>39</v>
      </c>
    </row>
    <row r="16" spans="1:15" ht="43.5" customHeight="1">
      <c r="A16" s="121">
        <v>5</v>
      </c>
      <c r="B16" s="13" t="s">
        <v>133</v>
      </c>
      <c r="C16" s="11" t="s">
        <v>32</v>
      </c>
      <c r="D16" s="12">
        <v>29087</v>
      </c>
      <c r="E16" s="113" t="s">
        <v>33</v>
      </c>
      <c r="F16" s="115">
        <v>1393513.51</v>
      </c>
      <c r="G16" s="115">
        <v>889111.05</v>
      </c>
      <c r="H16" s="115">
        <v>580654.91</v>
      </c>
      <c r="I16" s="115">
        <v>95933.63</v>
      </c>
      <c r="J16" s="115">
        <v>40861.629999999997</v>
      </c>
      <c r="K16" s="39">
        <v>44547</v>
      </c>
      <c r="L16" s="39">
        <v>45838</v>
      </c>
      <c r="M16" s="19" t="s">
        <v>43</v>
      </c>
      <c r="N16" s="14" t="s">
        <v>44</v>
      </c>
    </row>
    <row r="17" spans="1:14" ht="36" customHeight="1">
      <c r="A17" s="121">
        <v>6</v>
      </c>
      <c r="B17" s="113" t="s">
        <v>134</v>
      </c>
      <c r="C17" s="12" t="s">
        <v>46</v>
      </c>
      <c r="D17" s="12">
        <v>29750</v>
      </c>
      <c r="E17" s="98" t="s">
        <v>47</v>
      </c>
      <c r="F17" s="108">
        <v>200000</v>
      </c>
      <c r="G17" s="108">
        <v>200000</v>
      </c>
      <c r="H17" s="115">
        <v>78832.2</v>
      </c>
      <c r="I17" s="115">
        <v>31989.360000000001</v>
      </c>
      <c r="J17" s="115">
        <v>4545.17</v>
      </c>
      <c r="K17" s="39">
        <v>44774</v>
      </c>
      <c r="L17" s="39">
        <v>45870</v>
      </c>
      <c r="M17" s="12" t="s">
        <v>37</v>
      </c>
      <c r="N17" s="14" t="s">
        <v>42</v>
      </c>
    </row>
    <row r="18" spans="1:14" ht="27" customHeight="1">
      <c r="A18" s="121">
        <v>7</v>
      </c>
      <c r="B18" s="12" t="s">
        <v>132</v>
      </c>
      <c r="C18" s="12" t="s">
        <v>48</v>
      </c>
      <c r="D18" s="12">
        <v>29729</v>
      </c>
      <c r="E18" s="98" t="s">
        <v>50</v>
      </c>
      <c r="F18" s="108">
        <v>200000</v>
      </c>
      <c r="G18" s="108">
        <v>200000</v>
      </c>
      <c r="H18" s="115">
        <v>208317.33</v>
      </c>
      <c r="I18" s="115">
        <v>8317.33</v>
      </c>
      <c r="J18" s="115">
        <v>15000</v>
      </c>
      <c r="K18" s="39">
        <v>44797</v>
      </c>
      <c r="L18" s="39">
        <v>45346</v>
      </c>
      <c r="M18" s="12" t="s">
        <v>37</v>
      </c>
      <c r="N18" s="14" t="s">
        <v>38</v>
      </c>
    </row>
    <row r="19" spans="1:14" ht="33" customHeight="1">
      <c r="A19" s="121">
        <v>8</v>
      </c>
      <c r="B19" s="13" t="s">
        <v>136</v>
      </c>
      <c r="C19" s="12" t="s">
        <v>59</v>
      </c>
      <c r="D19" s="12">
        <v>30190</v>
      </c>
      <c r="E19" s="98" t="s">
        <v>60</v>
      </c>
      <c r="F19" s="108">
        <f>350000+550000</f>
        <v>900000</v>
      </c>
      <c r="G19" s="108">
        <v>900000</v>
      </c>
      <c r="H19" s="115">
        <v>907549.47</v>
      </c>
      <c r="I19" s="115">
        <v>35688.82</v>
      </c>
      <c r="J19" s="115">
        <v>63517.69</v>
      </c>
      <c r="K19" s="39">
        <v>44914</v>
      </c>
      <c r="L19" s="39">
        <v>45961</v>
      </c>
      <c r="M19" s="12" t="s">
        <v>34</v>
      </c>
      <c r="N19" s="14" t="s">
        <v>61</v>
      </c>
    </row>
    <row r="20" spans="1:14" ht="27.75" customHeight="1">
      <c r="A20" s="121">
        <v>9</v>
      </c>
      <c r="B20" s="113" t="s">
        <v>117</v>
      </c>
      <c r="C20" s="12" t="s">
        <v>64</v>
      </c>
      <c r="D20" s="12">
        <v>30559</v>
      </c>
      <c r="E20" s="98" t="s">
        <v>66</v>
      </c>
      <c r="F20" s="108">
        <v>1194526.5</v>
      </c>
      <c r="G20" s="126">
        <f>907627.48-I20</f>
        <v>853568.85</v>
      </c>
      <c r="H20" s="127">
        <v>780388.1</v>
      </c>
      <c r="I20" s="127">
        <v>54058.63</v>
      </c>
      <c r="J20" s="127">
        <v>53568.85</v>
      </c>
      <c r="K20" s="39">
        <v>45100</v>
      </c>
      <c r="L20" s="39">
        <v>45868</v>
      </c>
      <c r="M20" s="12" t="s">
        <v>37</v>
      </c>
      <c r="N20" s="14" t="s">
        <v>44</v>
      </c>
    </row>
    <row r="21" spans="1:14" ht="27.75" customHeight="1">
      <c r="A21" s="121">
        <v>10</v>
      </c>
      <c r="B21" s="13" t="s">
        <v>116</v>
      </c>
      <c r="C21" s="12" t="s">
        <v>72</v>
      </c>
      <c r="D21" s="12">
        <v>31092</v>
      </c>
      <c r="E21" s="98" t="s">
        <v>73</v>
      </c>
      <c r="F21" s="108">
        <f>220000+130000</f>
        <v>350000</v>
      </c>
      <c r="G21" s="108">
        <f>341636.72-I21</f>
        <v>323750</v>
      </c>
      <c r="H21" s="126">
        <v>46900</v>
      </c>
      <c r="I21" s="127">
        <v>17886.72</v>
      </c>
      <c r="J21" s="100">
        <v>0</v>
      </c>
      <c r="K21" s="39">
        <v>45280</v>
      </c>
      <c r="L21" s="39">
        <v>46011</v>
      </c>
      <c r="M21" s="12" t="s">
        <v>34</v>
      </c>
      <c r="N21" s="14" t="s">
        <v>74</v>
      </c>
    </row>
    <row r="22" spans="1:14" ht="32.25" customHeight="1">
      <c r="A22" s="121">
        <v>11</v>
      </c>
      <c r="B22" s="113" t="s">
        <v>137</v>
      </c>
      <c r="C22" s="12" t="s">
        <v>68</v>
      </c>
      <c r="D22" s="12">
        <v>31109</v>
      </c>
      <c r="E22" s="98" t="s">
        <v>69</v>
      </c>
      <c r="F22" s="108">
        <f>350000+39999.8</f>
        <v>389999.8</v>
      </c>
      <c r="G22" s="108">
        <v>360749.8</v>
      </c>
      <c r="H22" s="126">
        <v>27300.1</v>
      </c>
      <c r="I22" s="115">
        <v>1698.15</v>
      </c>
      <c r="J22" s="100">
        <v>0</v>
      </c>
      <c r="K22" s="39">
        <v>45287</v>
      </c>
      <c r="L22" s="39">
        <v>46018</v>
      </c>
      <c r="M22" s="12" t="s">
        <v>34</v>
      </c>
      <c r="N22" s="14" t="s">
        <v>70</v>
      </c>
    </row>
    <row r="23" spans="1:14" ht="32.25" customHeight="1">
      <c r="A23" s="121">
        <v>12</v>
      </c>
      <c r="B23" s="12" t="s">
        <v>124</v>
      </c>
      <c r="C23" s="12" t="s">
        <v>125</v>
      </c>
      <c r="D23" s="12">
        <v>31881</v>
      </c>
      <c r="E23" s="98" t="s">
        <v>126</v>
      </c>
      <c r="F23" s="108">
        <v>438875.68</v>
      </c>
      <c r="G23" s="99">
        <v>0</v>
      </c>
      <c r="H23" s="100">
        <v>0</v>
      </c>
      <c r="I23" s="100">
        <v>0</v>
      </c>
      <c r="J23" s="100">
        <v>0</v>
      </c>
      <c r="K23" s="39">
        <v>45637</v>
      </c>
      <c r="L23" s="39">
        <v>46002</v>
      </c>
      <c r="M23" s="12" t="s">
        <v>34</v>
      </c>
      <c r="N23" s="14" t="s">
        <v>127</v>
      </c>
    </row>
    <row r="24" spans="1:14" ht="32.25" customHeight="1">
      <c r="A24" s="121">
        <v>13</v>
      </c>
      <c r="B24" s="12" t="s">
        <v>121</v>
      </c>
      <c r="C24" s="12" t="s">
        <v>122</v>
      </c>
      <c r="D24" s="12">
        <v>31865</v>
      </c>
      <c r="E24" s="107" t="s">
        <v>123</v>
      </c>
      <c r="F24" s="108">
        <v>500000</v>
      </c>
      <c r="G24" s="99">
        <v>0</v>
      </c>
      <c r="H24" s="100"/>
      <c r="I24" s="100">
        <v>0</v>
      </c>
      <c r="J24" s="100">
        <v>0</v>
      </c>
      <c r="K24" s="39">
        <v>45646</v>
      </c>
      <c r="L24" s="39">
        <v>46011</v>
      </c>
      <c r="M24" s="12" t="s">
        <v>34</v>
      </c>
      <c r="N24" s="14" t="s">
        <v>61</v>
      </c>
    </row>
    <row r="25" spans="1:14" ht="32.25" customHeight="1">
      <c r="A25" s="121">
        <v>14</v>
      </c>
      <c r="B25" s="12" t="s">
        <v>128</v>
      </c>
      <c r="C25" s="12" t="s">
        <v>129</v>
      </c>
      <c r="D25" s="12">
        <v>31866</v>
      </c>
      <c r="E25" s="107" t="s">
        <v>131</v>
      </c>
      <c r="F25" s="108">
        <v>100000</v>
      </c>
      <c r="G25" s="99">
        <v>0</v>
      </c>
      <c r="H25" s="100">
        <v>0</v>
      </c>
      <c r="I25" s="100">
        <v>0</v>
      </c>
      <c r="J25" s="100">
        <v>0</v>
      </c>
      <c r="K25" s="39">
        <v>45646</v>
      </c>
      <c r="L25" s="39">
        <v>46011</v>
      </c>
      <c r="M25" s="12" t="s">
        <v>34</v>
      </c>
      <c r="N25" s="14" t="s">
        <v>130</v>
      </c>
    </row>
    <row r="26" spans="1:14" ht="32.25" customHeight="1">
      <c r="A26" s="121">
        <v>15</v>
      </c>
      <c r="B26" s="12" t="s">
        <v>113</v>
      </c>
      <c r="C26" s="12" t="s">
        <v>112</v>
      </c>
      <c r="D26" s="12">
        <v>31897</v>
      </c>
      <c r="E26" s="107" t="s">
        <v>114</v>
      </c>
      <c r="F26" s="108">
        <v>100000</v>
      </c>
      <c r="G26" s="99">
        <v>0</v>
      </c>
      <c r="H26" s="100">
        <v>0</v>
      </c>
      <c r="I26" s="100">
        <v>0</v>
      </c>
      <c r="J26" s="100">
        <v>0</v>
      </c>
      <c r="K26" s="39">
        <v>45652</v>
      </c>
      <c r="L26" s="39">
        <v>46017</v>
      </c>
      <c r="M26" s="12" t="s">
        <v>34</v>
      </c>
      <c r="N26" s="14" t="s">
        <v>74</v>
      </c>
    </row>
    <row r="27" spans="1:14" ht="32.25" customHeight="1" thickBot="1">
      <c r="A27" s="101">
        <v>16</v>
      </c>
      <c r="B27" s="60" t="s">
        <v>118</v>
      </c>
      <c r="C27" s="60" t="s">
        <v>119</v>
      </c>
      <c r="D27" s="60">
        <v>31884</v>
      </c>
      <c r="E27" s="102" t="s">
        <v>120</v>
      </c>
      <c r="F27" s="123">
        <v>300000</v>
      </c>
      <c r="G27" s="103">
        <v>0</v>
      </c>
      <c r="H27" s="104">
        <v>0</v>
      </c>
      <c r="I27" s="104">
        <v>0</v>
      </c>
      <c r="J27" s="104">
        <v>0</v>
      </c>
      <c r="K27" s="105">
        <v>45649</v>
      </c>
      <c r="L27" s="105">
        <v>45892</v>
      </c>
      <c r="M27" s="60" t="s">
        <v>37</v>
      </c>
      <c r="N27" s="106" t="s">
        <v>39</v>
      </c>
    </row>
    <row r="28" spans="1:14" s="28" customFormat="1" ht="15.75" customHeight="1" thickBot="1">
      <c r="A28" s="174" t="s">
        <v>100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6"/>
    </row>
    <row r="29" spans="1:14" s="28" customFormat="1" ht="15.75" customHeight="1" thickBot="1">
      <c r="A29" s="165" t="s">
        <v>104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7"/>
    </row>
    <row r="30" spans="1:14" s="28" customFormat="1" ht="22.5" customHeight="1" thickBot="1">
      <c r="A30" s="165" t="s">
        <v>101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7"/>
    </row>
    <row r="31" spans="1:14" s="28" customFormat="1" ht="15.75" customHeight="1" thickBot="1">
      <c r="A31" s="180" t="s">
        <v>102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2"/>
    </row>
    <row r="32" spans="1:14" ht="48.75" customHeight="1">
      <c r="A32" s="89"/>
      <c r="B32" s="186"/>
      <c r="C32" s="186"/>
      <c r="D32" s="186"/>
      <c r="E32" s="90"/>
      <c r="F32" s="90"/>
      <c r="G32" s="90"/>
      <c r="H32" s="91"/>
      <c r="I32" s="90"/>
      <c r="J32" s="90"/>
      <c r="K32" s="184" t="s">
        <v>111</v>
      </c>
      <c r="L32" s="184"/>
      <c r="M32" s="184"/>
      <c r="N32" s="185"/>
    </row>
    <row r="33" spans="1:14" s="77" customFormat="1" ht="15" customHeight="1">
      <c r="A33" s="88"/>
      <c r="B33" s="183" t="s">
        <v>110</v>
      </c>
      <c r="C33" s="183"/>
      <c r="D33" s="183"/>
      <c r="E33" s="93"/>
      <c r="F33" s="93"/>
      <c r="G33" s="93"/>
      <c r="H33" s="93"/>
      <c r="I33" s="94"/>
      <c r="J33" s="93"/>
      <c r="K33" s="170" t="s">
        <v>7</v>
      </c>
      <c r="L33" s="170"/>
      <c r="M33" s="170"/>
      <c r="N33" s="171"/>
    </row>
    <row r="34" spans="1:14" s="77" customFormat="1" ht="12.75" customHeight="1">
      <c r="A34" s="88"/>
      <c r="B34" s="169" t="s">
        <v>51</v>
      </c>
      <c r="C34" s="169"/>
      <c r="D34" s="169"/>
      <c r="E34" s="93"/>
      <c r="F34" s="93"/>
      <c r="G34" s="93"/>
      <c r="H34" s="93"/>
      <c r="I34" s="93"/>
      <c r="J34" s="93"/>
      <c r="K34" s="170" t="s">
        <v>105</v>
      </c>
      <c r="L34" s="170"/>
      <c r="M34" s="170"/>
      <c r="N34" s="171"/>
    </row>
    <row r="35" spans="1:14" s="77" customFormat="1" ht="15" customHeight="1" thickBot="1">
      <c r="A35" s="95"/>
      <c r="B35" s="179" t="s">
        <v>108</v>
      </c>
      <c r="C35" s="179"/>
      <c r="D35" s="179"/>
      <c r="E35" s="92"/>
      <c r="F35" s="92"/>
      <c r="G35" s="92"/>
      <c r="H35" s="92"/>
      <c r="I35" s="92"/>
      <c r="J35" s="92"/>
      <c r="K35" s="177" t="s">
        <v>106</v>
      </c>
      <c r="L35" s="177"/>
      <c r="M35" s="177"/>
      <c r="N35" s="178"/>
    </row>
    <row r="36" spans="1:1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>
      <c r="A37" s="5"/>
      <c r="B37" s="5"/>
      <c r="C37" s="5"/>
      <c r="D37" s="5"/>
      <c r="E37" s="5"/>
      <c r="F37" s="5"/>
      <c r="G37" s="40"/>
      <c r="H37" s="5"/>
      <c r="I37" s="5"/>
      <c r="J37" s="5"/>
      <c r="K37" s="5"/>
      <c r="L37" s="5"/>
      <c r="M37" s="5"/>
      <c r="N37" s="5"/>
    </row>
  </sheetData>
  <mergeCells count="22">
    <mergeCell ref="A2:N2"/>
    <mergeCell ref="A4:N5"/>
    <mergeCell ref="A6:C6"/>
    <mergeCell ref="D6:N6"/>
    <mergeCell ref="A7:C7"/>
    <mergeCell ref="D7:N7"/>
    <mergeCell ref="K35:N35"/>
    <mergeCell ref="B35:D35"/>
    <mergeCell ref="A30:N30"/>
    <mergeCell ref="A31:N31"/>
    <mergeCell ref="B33:D33"/>
    <mergeCell ref="K33:N33"/>
    <mergeCell ref="K32:N32"/>
    <mergeCell ref="B32:D32"/>
    <mergeCell ref="A29:N29"/>
    <mergeCell ref="A8:C8"/>
    <mergeCell ref="B34:D34"/>
    <mergeCell ref="K34:N34"/>
    <mergeCell ref="A9:C9"/>
    <mergeCell ref="E9:N9"/>
    <mergeCell ref="A10:C10"/>
    <mergeCell ref="A28:N28"/>
  </mergeCells>
  <hyperlinks>
    <hyperlink ref="C15" r:id="rId1" display="https://sei.ufmg.br/sei/controlador.php?acao=arvore_visualizar&amp;acao_origem=procedimento_visualizar&amp;id_procedimento=749932&amp;infra_sistema=100000100&amp;infra_unidade_atual=110000705&amp;infra_hash=cb4003039a84dbb4316984256d0c44d2a1cfb3ed1cb4c56a8a14a6a0010fd18d" xr:uid="{00000000-0004-0000-0000-000000000000}"/>
    <hyperlink ref="C16" r:id="rId2" display="https://sei.ufmg.br/sei/controlador.php?acao=arvore_visualizar&amp;acao_origem=procedimento_visualizar&amp;id_procedimento=1202690&amp;infra_sistema=100000100&amp;infra_unidade_atual=110000705&amp;infra_hash=ab4ae5e5f0bbd5d8a89bf8324d70f13bd0fcaf5f3fc8a8a437e3c9be98e1bb88" xr:uid="{00000000-0004-0000-0000-000001000000}"/>
    <hyperlink ref="C18" r:id="rId3" display="https://sei.ufmg.br/sei/controlador.php?acao=arvore_visualizar&amp;acao_origem=procedimento_visualizar&amp;id_procedimento=1655978&amp;infra_sistema=100000100&amp;infra_unidade_atual=110000705&amp;infra_hash=af4821dbc825084b99bda4cdebbe83b162c804b392fb834c15504bd6052c9a0f" xr:uid="{00000000-0004-0000-0000-000002000000}"/>
  </hyperlinks>
  <printOptions horizontalCentered="1" verticalCentered="1"/>
  <pageMargins left="0.70866141732283472" right="0.70866141732283472" top="0.74803149606299213" bottom="0.78740157480314965" header="0.31496062992125984" footer="0"/>
  <pageSetup paperSize="9" scale="68" fitToHeight="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zoomScale="130" zoomScaleNormal="130" workbookViewId="0">
      <selection activeCell="B25" sqref="B25"/>
    </sheetView>
  </sheetViews>
  <sheetFormatPr defaultRowHeight="15"/>
  <cols>
    <col min="2" max="3" width="15.28515625" customWidth="1"/>
    <col min="4" max="4" width="19.7109375" customWidth="1"/>
    <col min="5" max="5" width="25.28515625" customWidth="1"/>
    <col min="6" max="6" width="20.28515625" customWidth="1"/>
    <col min="7" max="7" width="20.5703125" customWidth="1"/>
    <col min="8" max="8" width="16.5703125" customWidth="1"/>
  </cols>
  <sheetData>
    <row r="1" spans="1:9" ht="22.5">
      <c r="A1" s="199" t="s">
        <v>0</v>
      </c>
      <c r="B1" s="200"/>
      <c r="C1" s="200"/>
      <c r="D1" s="200"/>
      <c r="E1" s="200"/>
      <c r="F1" s="200"/>
      <c r="G1" s="200"/>
      <c r="H1" s="201"/>
    </row>
    <row r="2" spans="1:9" ht="15.75" thickBot="1">
      <c r="A2" s="202" t="s">
        <v>8</v>
      </c>
      <c r="B2" s="203"/>
      <c r="C2" s="203"/>
      <c r="D2" s="203"/>
      <c r="E2" s="203"/>
      <c r="F2" s="203"/>
      <c r="G2" s="203"/>
      <c r="H2" s="204"/>
    </row>
    <row r="3" spans="1:9" ht="15.75" thickBot="1">
      <c r="A3" s="205" t="s">
        <v>80</v>
      </c>
      <c r="B3" s="206"/>
      <c r="C3" s="206"/>
      <c r="D3" s="206"/>
      <c r="E3" s="206"/>
      <c r="F3" s="206"/>
      <c r="G3" s="206"/>
      <c r="H3" s="207"/>
    </row>
    <row r="4" spans="1:9">
      <c r="A4" s="205"/>
      <c r="B4" s="206"/>
      <c r="C4" s="206"/>
      <c r="D4" s="206"/>
      <c r="E4" s="206"/>
      <c r="F4" s="206"/>
      <c r="G4" s="206"/>
      <c r="H4" s="207"/>
    </row>
    <row r="5" spans="1:9">
      <c r="A5" s="208" t="s">
        <v>1</v>
      </c>
      <c r="B5" s="209"/>
      <c r="C5" s="209"/>
      <c r="D5" s="210" t="s">
        <v>17</v>
      </c>
      <c r="E5" s="211"/>
      <c r="F5" s="211"/>
      <c r="G5" s="211"/>
      <c r="H5" s="212"/>
    </row>
    <row r="6" spans="1:9">
      <c r="A6" s="208" t="s">
        <v>2</v>
      </c>
      <c r="B6" s="209"/>
      <c r="C6" s="209"/>
      <c r="D6" s="213" t="s">
        <v>3</v>
      </c>
      <c r="E6" s="213"/>
      <c r="F6" s="213"/>
      <c r="G6" s="213"/>
      <c r="H6" s="214"/>
    </row>
    <row r="7" spans="1:9">
      <c r="A7" s="208" t="s">
        <v>4</v>
      </c>
      <c r="B7" s="209"/>
      <c r="C7" s="209"/>
      <c r="D7" s="210" t="s">
        <v>18</v>
      </c>
      <c r="E7" s="211"/>
      <c r="F7" s="211"/>
      <c r="G7" s="211"/>
      <c r="H7" s="212"/>
    </row>
    <row r="8" spans="1:9">
      <c r="A8" s="208" t="s">
        <v>5</v>
      </c>
      <c r="B8" s="209"/>
      <c r="C8" s="209"/>
      <c r="D8" s="210" t="s">
        <v>13</v>
      </c>
      <c r="E8" s="211"/>
      <c r="F8" s="211"/>
      <c r="G8" s="211"/>
      <c r="H8" s="212"/>
    </row>
    <row r="9" spans="1:9" ht="15.75" thickBot="1">
      <c r="A9" s="193" t="s">
        <v>6</v>
      </c>
      <c r="B9" s="194"/>
      <c r="C9" s="194"/>
      <c r="D9" s="195" t="s">
        <v>19</v>
      </c>
      <c r="E9" s="196"/>
      <c r="F9" s="196"/>
      <c r="G9" s="196"/>
      <c r="H9" s="197"/>
    </row>
    <row r="10" spans="1:9" ht="15.75" customHeight="1" thickBot="1">
      <c r="A10" s="198" t="s">
        <v>9</v>
      </c>
      <c r="B10" s="198"/>
      <c r="C10" s="198"/>
      <c r="D10" s="198"/>
      <c r="E10" s="198"/>
      <c r="F10" s="198"/>
      <c r="G10" s="198"/>
      <c r="H10" s="198"/>
      <c r="I10" s="73"/>
    </row>
    <row r="11" spans="1:9" s="77" customFormat="1" ht="43.5" customHeight="1" thickBot="1">
      <c r="A11" s="74" t="s">
        <v>83</v>
      </c>
      <c r="B11" s="79" t="s">
        <v>10</v>
      </c>
      <c r="C11" s="75" t="s">
        <v>11</v>
      </c>
      <c r="D11" s="75" t="s">
        <v>12</v>
      </c>
      <c r="E11" s="76" t="s">
        <v>99</v>
      </c>
      <c r="F11" s="78" t="s">
        <v>82</v>
      </c>
      <c r="G11" s="78" t="s">
        <v>84</v>
      </c>
      <c r="H11" s="80" t="s">
        <v>85</v>
      </c>
    </row>
    <row r="12" spans="1:9" ht="20.100000000000001" customHeight="1">
      <c r="A12" s="51">
        <v>1</v>
      </c>
      <c r="B12" s="146" t="s">
        <v>20</v>
      </c>
      <c r="C12" s="147" t="s">
        <v>21</v>
      </c>
      <c r="D12" s="148">
        <v>26483</v>
      </c>
      <c r="E12" s="132" t="s">
        <v>52</v>
      </c>
      <c r="F12" s="63">
        <v>65</v>
      </c>
      <c r="G12" s="22">
        <v>53270</v>
      </c>
      <c r="H12" s="52" t="s">
        <v>34</v>
      </c>
    </row>
    <row r="13" spans="1:9" ht="20.100000000000001" customHeight="1">
      <c r="A13" s="53">
        <v>2</v>
      </c>
      <c r="B13" s="149" t="s">
        <v>20</v>
      </c>
      <c r="C13" s="150" t="s">
        <v>21</v>
      </c>
      <c r="D13" s="151">
        <v>26483</v>
      </c>
      <c r="E13" s="131" t="s">
        <v>57</v>
      </c>
      <c r="F13" s="64">
        <v>4</v>
      </c>
      <c r="G13" s="23">
        <v>1998.91</v>
      </c>
      <c r="H13" s="54" t="s">
        <v>34</v>
      </c>
    </row>
    <row r="14" spans="1:9" ht="20.100000000000001" customHeight="1">
      <c r="A14" s="53">
        <v>3</v>
      </c>
      <c r="B14" s="149" t="s">
        <v>20</v>
      </c>
      <c r="C14" s="150" t="s">
        <v>21</v>
      </c>
      <c r="D14" s="151">
        <v>26483</v>
      </c>
      <c r="E14" s="131" t="s">
        <v>150</v>
      </c>
      <c r="F14" s="64">
        <v>8</v>
      </c>
      <c r="G14" s="23">
        <v>3900</v>
      </c>
      <c r="H14" s="54" t="s">
        <v>34</v>
      </c>
    </row>
    <row r="15" spans="1:9" ht="20.100000000000001" customHeight="1">
      <c r="A15" s="53">
        <v>4</v>
      </c>
      <c r="B15" s="149" t="s">
        <v>20</v>
      </c>
      <c r="C15" s="150" t="s">
        <v>21</v>
      </c>
      <c r="D15" s="151">
        <v>26483</v>
      </c>
      <c r="E15" s="131" t="s">
        <v>53</v>
      </c>
      <c r="F15" s="65">
        <v>81</v>
      </c>
      <c r="G15" s="23">
        <v>29958.62</v>
      </c>
      <c r="H15" s="54" t="s">
        <v>34</v>
      </c>
    </row>
    <row r="16" spans="1:9" ht="20.100000000000001" customHeight="1">
      <c r="A16" s="53">
        <v>5</v>
      </c>
      <c r="B16" s="149" t="s">
        <v>20</v>
      </c>
      <c r="C16" s="150" t="s">
        <v>21</v>
      </c>
      <c r="D16" s="151">
        <v>26483</v>
      </c>
      <c r="E16" s="131" t="s">
        <v>54</v>
      </c>
      <c r="F16" s="65">
        <v>30</v>
      </c>
      <c r="G16" s="23">
        <v>7800</v>
      </c>
      <c r="H16" s="54" t="s">
        <v>34</v>
      </c>
    </row>
    <row r="17" spans="1:8" ht="20.100000000000001" customHeight="1">
      <c r="A17" s="53">
        <v>6</v>
      </c>
      <c r="B17" s="149" t="s">
        <v>20</v>
      </c>
      <c r="C17" s="150" t="s">
        <v>21</v>
      </c>
      <c r="D17" s="151">
        <v>26483</v>
      </c>
      <c r="E17" s="131" t="s">
        <v>140</v>
      </c>
      <c r="F17" s="65">
        <v>4</v>
      </c>
      <c r="G17" s="23">
        <v>1950</v>
      </c>
      <c r="H17" s="54" t="s">
        <v>34</v>
      </c>
    </row>
    <row r="18" spans="1:8" ht="20.100000000000001" customHeight="1">
      <c r="A18" s="53">
        <v>7</v>
      </c>
      <c r="B18" s="149" t="s">
        <v>20</v>
      </c>
      <c r="C18" s="150" t="s">
        <v>21</v>
      </c>
      <c r="D18" s="151">
        <v>26483</v>
      </c>
      <c r="E18" s="131" t="s">
        <v>55</v>
      </c>
      <c r="F18" s="65">
        <v>75</v>
      </c>
      <c r="G18" s="23">
        <v>10796.21</v>
      </c>
      <c r="H18" s="54" t="s">
        <v>34</v>
      </c>
    </row>
    <row r="19" spans="1:8" ht="20.100000000000001" customHeight="1">
      <c r="A19" s="53">
        <v>8</v>
      </c>
      <c r="B19" s="149" t="s">
        <v>20</v>
      </c>
      <c r="C19" s="150" t="s">
        <v>21</v>
      </c>
      <c r="D19" s="151">
        <v>26483</v>
      </c>
      <c r="E19" s="131" t="s">
        <v>151</v>
      </c>
      <c r="F19" s="65">
        <v>2</v>
      </c>
      <c r="G19" s="23">
        <v>520</v>
      </c>
      <c r="H19" s="54" t="s">
        <v>34</v>
      </c>
    </row>
    <row r="20" spans="1:8" ht="20.100000000000001" customHeight="1">
      <c r="A20" s="53">
        <v>9</v>
      </c>
      <c r="B20" s="149" t="s">
        <v>20</v>
      </c>
      <c r="C20" s="150" t="s">
        <v>21</v>
      </c>
      <c r="D20" s="151">
        <v>26483</v>
      </c>
      <c r="E20" s="131" t="s">
        <v>56</v>
      </c>
      <c r="F20" s="65">
        <v>60</v>
      </c>
      <c r="G20" s="23">
        <v>17100</v>
      </c>
      <c r="H20" s="54" t="s">
        <v>34</v>
      </c>
    </row>
    <row r="21" spans="1:8" ht="20.100000000000001" customHeight="1">
      <c r="A21" s="53">
        <v>10</v>
      </c>
      <c r="B21" s="149" t="s">
        <v>20</v>
      </c>
      <c r="C21" s="150" t="s">
        <v>21</v>
      </c>
      <c r="D21" s="151">
        <v>26483</v>
      </c>
      <c r="E21" s="131" t="s">
        <v>35</v>
      </c>
      <c r="F21" s="65">
        <v>110</v>
      </c>
      <c r="G21" s="23">
        <v>43531</v>
      </c>
      <c r="H21" s="54" t="s">
        <v>34</v>
      </c>
    </row>
    <row r="22" spans="1:8" ht="20.100000000000001" customHeight="1" thickBot="1">
      <c r="A22" s="53">
        <v>11</v>
      </c>
      <c r="B22" s="149" t="s">
        <v>20</v>
      </c>
      <c r="C22" s="150" t="s">
        <v>21</v>
      </c>
      <c r="D22" s="151">
        <v>26483</v>
      </c>
      <c r="E22" s="131" t="s">
        <v>75</v>
      </c>
      <c r="F22" s="65">
        <v>15</v>
      </c>
      <c r="G22" s="23">
        <v>1950</v>
      </c>
      <c r="H22" s="54" t="s">
        <v>34</v>
      </c>
    </row>
    <row r="23" spans="1:8" ht="39" customHeight="1" thickBot="1">
      <c r="A23" s="42">
        <v>12</v>
      </c>
      <c r="B23" s="164" t="s">
        <v>62</v>
      </c>
      <c r="C23" s="137" t="s">
        <v>23</v>
      </c>
      <c r="D23" s="140">
        <v>27692</v>
      </c>
      <c r="E23" s="145" t="s">
        <v>36</v>
      </c>
      <c r="F23" s="67">
        <v>8</v>
      </c>
      <c r="G23" s="43">
        <v>14000</v>
      </c>
      <c r="H23" s="44" t="s">
        <v>34</v>
      </c>
    </row>
    <row r="24" spans="1:8" ht="20.25" customHeight="1" thickBot="1">
      <c r="A24" s="42">
        <v>13</v>
      </c>
      <c r="B24" s="144" t="s">
        <v>25</v>
      </c>
      <c r="C24" s="141" t="s">
        <v>26</v>
      </c>
      <c r="D24" s="142">
        <v>28263</v>
      </c>
      <c r="E24" s="49" t="s">
        <v>76</v>
      </c>
      <c r="F24" s="47">
        <v>0</v>
      </c>
      <c r="G24" s="48">
        <v>0</v>
      </c>
      <c r="H24" s="45" t="s">
        <v>37</v>
      </c>
    </row>
    <row r="25" spans="1:8" ht="60.75" customHeight="1" thickBot="1">
      <c r="A25" s="42">
        <v>14</v>
      </c>
      <c r="B25" s="164" t="s">
        <v>152</v>
      </c>
      <c r="C25" s="141" t="s">
        <v>27</v>
      </c>
      <c r="D25" s="142">
        <v>28277</v>
      </c>
      <c r="E25" s="143" t="s">
        <v>142</v>
      </c>
      <c r="F25" s="70">
        <v>7</v>
      </c>
      <c r="G25" s="48">
        <v>10500</v>
      </c>
      <c r="H25" s="45" t="s">
        <v>40</v>
      </c>
    </row>
    <row r="26" spans="1:8" ht="22.5" customHeight="1" thickBot="1">
      <c r="A26" s="42">
        <v>15</v>
      </c>
      <c r="B26" s="138" t="s">
        <v>63</v>
      </c>
      <c r="C26" s="139" t="s">
        <v>29</v>
      </c>
      <c r="D26" s="140">
        <v>28690</v>
      </c>
      <c r="E26" s="49" t="s">
        <v>76</v>
      </c>
      <c r="F26" s="47">
        <v>0</v>
      </c>
      <c r="G26" s="48">
        <v>0</v>
      </c>
      <c r="H26" s="45" t="s">
        <v>37</v>
      </c>
    </row>
    <row r="27" spans="1:8" ht="20.100000000000001" customHeight="1" thickBot="1">
      <c r="A27" s="42">
        <v>16</v>
      </c>
      <c r="B27" s="136" t="s">
        <v>31</v>
      </c>
      <c r="C27" s="137" t="s">
        <v>32</v>
      </c>
      <c r="D27" s="130">
        <v>29087</v>
      </c>
      <c r="E27" s="49" t="s">
        <v>76</v>
      </c>
      <c r="F27" s="47">
        <v>0</v>
      </c>
      <c r="G27" s="48">
        <v>0</v>
      </c>
      <c r="H27" s="46" t="s">
        <v>43</v>
      </c>
    </row>
    <row r="28" spans="1:8" ht="20.100000000000001" customHeight="1" thickBot="1">
      <c r="A28" s="42">
        <v>17</v>
      </c>
      <c r="B28" s="130" t="s">
        <v>45</v>
      </c>
      <c r="C28" s="130" t="s">
        <v>46</v>
      </c>
      <c r="D28" s="130">
        <v>29750</v>
      </c>
      <c r="E28" s="49" t="s">
        <v>76</v>
      </c>
      <c r="F28" s="47">
        <v>0</v>
      </c>
      <c r="G28" s="48">
        <v>0</v>
      </c>
      <c r="H28" s="45" t="s">
        <v>37</v>
      </c>
    </row>
    <row r="29" spans="1:8" ht="20.100000000000001" customHeight="1" thickBot="1">
      <c r="A29" s="68">
        <v>18</v>
      </c>
      <c r="B29" s="135" t="s">
        <v>49</v>
      </c>
      <c r="C29" s="135" t="s">
        <v>48</v>
      </c>
      <c r="D29" s="135">
        <v>29729</v>
      </c>
      <c r="E29" s="49" t="s">
        <v>76</v>
      </c>
      <c r="F29" s="47">
        <v>0</v>
      </c>
      <c r="G29" s="48">
        <v>0</v>
      </c>
      <c r="H29" s="69" t="s">
        <v>37</v>
      </c>
    </row>
    <row r="30" spans="1:8" ht="20.100000000000001" customHeight="1">
      <c r="A30" s="51">
        <v>19</v>
      </c>
      <c r="B30" s="35" t="s">
        <v>58</v>
      </c>
      <c r="C30" s="35" t="s">
        <v>59</v>
      </c>
      <c r="D30" s="35">
        <v>30190</v>
      </c>
      <c r="E30" s="132" t="s">
        <v>77</v>
      </c>
      <c r="F30" s="71">
        <v>96</v>
      </c>
      <c r="G30" s="58">
        <v>5100</v>
      </c>
      <c r="H30" s="59" t="s">
        <v>34</v>
      </c>
    </row>
    <row r="31" spans="1:8" ht="20.100000000000001" customHeight="1">
      <c r="A31" s="53">
        <v>20</v>
      </c>
      <c r="B31" s="12" t="s">
        <v>58</v>
      </c>
      <c r="C31" s="12" t="s">
        <v>59</v>
      </c>
      <c r="D31" s="12">
        <v>30190</v>
      </c>
      <c r="E31" s="131" t="s">
        <v>78</v>
      </c>
      <c r="F31" s="70">
        <v>96</v>
      </c>
      <c r="G31" s="50">
        <v>7000</v>
      </c>
      <c r="H31" s="55" t="s">
        <v>34</v>
      </c>
    </row>
    <row r="32" spans="1:8" ht="20.100000000000001" customHeight="1">
      <c r="A32" s="53">
        <v>21</v>
      </c>
      <c r="B32" s="12" t="s">
        <v>58</v>
      </c>
      <c r="C32" s="12" t="s">
        <v>59</v>
      </c>
      <c r="D32" s="12">
        <v>30190</v>
      </c>
      <c r="E32" s="131" t="s">
        <v>79</v>
      </c>
      <c r="F32" s="70">
        <v>90</v>
      </c>
      <c r="G32" s="50">
        <v>12400</v>
      </c>
      <c r="H32" s="55" t="s">
        <v>34</v>
      </c>
    </row>
    <row r="33" spans="1:8" ht="20.100000000000001" customHeight="1" thickBot="1">
      <c r="A33" s="56">
        <v>22</v>
      </c>
      <c r="B33" s="60" t="s">
        <v>58</v>
      </c>
      <c r="C33" s="60" t="s">
        <v>59</v>
      </c>
      <c r="D33" s="60">
        <v>30190</v>
      </c>
      <c r="E33" s="133" t="s">
        <v>149</v>
      </c>
      <c r="F33" s="72">
        <v>192</v>
      </c>
      <c r="G33" s="57">
        <v>34100</v>
      </c>
      <c r="H33" s="61" t="s">
        <v>34</v>
      </c>
    </row>
    <row r="34" spans="1:8" ht="20.100000000000001" customHeight="1">
      <c r="A34" s="51">
        <v>23</v>
      </c>
      <c r="B34" s="35" t="s">
        <v>65</v>
      </c>
      <c r="C34" s="35" t="s">
        <v>64</v>
      </c>
      <c r="D34" s="35">
        <v>30559</v>
      </c>
      <c r="E34" s="132" t="s">
        <v>146</v>
      </c>
      <c r="F34" s="71">
        <v>384</v>
      </c>
      <c r="G34" s="161">
        <v>57200</v>
      </c>
      <c r="H34" s="59" t="s">
        <v>37</v>
      </c>
    </row>
    <row r="35" spans="1:8" ht="20.100000000000001" customHeight="1">
      <c r="A35" s="53">
        <v>24</v>
      </c>
      <c r="B35" s="12" t="s">
        <v>65</v>
      </c>
      <c r="C35" s="12" t="s">
        <v>64</v>
      </c>
      <c r="D35" s="12">
        <v>30559</v>
      </c>
      <c r="E35" s="131" t="s">
        <v>143</v>
      </c>
      <c r="F35" s="70">
        <v>24</v>
      </c>
      <c r="G35" s="134">
        <v>5000</v>
      </c>
      <c r="H35" s="112" t="s">
        <v>37</v>
      </c>
    </row>
    <row r="36" spans="1:8" ht="18" customHeight="1">
      <c r="A36" s="53">
        <v>25</v>
      </c>
      <c r="B36" s="12" t="s">
        <v>65</v>
      </c>
      <c r="C36" s="12" t="s">
        <v>64</v>
      </c>
      <c r="D36" s="12">
        <v>30559</v>
      </c>
      <c r="E36" s="131" t="s">
        <v>142</v>
      </c>
      <c r="F36" s="70">
        <v>24</v>
      </c>
      <c r="G36" s="134">
        <v>5000</v>
      </c>
      <c r="H36" s="112" t="s">
        <v>37</v>
      </c>
    </row>
    <row r="37" spans="1:8" ht="18" customHeight="1">
      <c r="A37" s="53">
        <v>26</v>
      </c>
      <c r="B37" s="12" t="s">
        <v>65</v>
      </c>
      <c r="C37" s="12" t="s">
        <v>64</v>
      </c>
      <c r="D37" s="12">
        <v>30559</v>
      </c>
      <c r="E37" s="131" t="s">
        <v>140</v>
      </c>
      <c r="F37" s="70">
        <v>48</v>
      </c>
      <c r="G37" s="134">
        <v>10000</v>
      </c>
      <c r="H37" s="112" t="s">
        <v>37</v>
      </c>
    </row>
    <row r="38" spans="1:8" ht="18" customHeight="1">
      <c r="A38" s="53">
        <v>27</v>
      </c>
      <c r="B38" s="12" t="s">
        <v>65</v>
      </c>
      <c r="C38" s="12" t="s">
        <v>64</v>
      </c>
      <c r="D38" s="12">
        <v>30559</v>
      </c>
      <c r="E38" s="131" t="s">
        <v>147</v>
      </c>
      <c r="F38" s="70">
        <v>384</v>
      </c>
      <c r="G38" s="134">
        <v>37800</v>
      </c>
      <c r="H38" s="112" t="s">
        <v>37</v>
      </c>
    </row>
    <row r="39" spans="1:8" ht="18" customHeight="1">
      <c r="A39" s="53">
        <v>28</v>
      </c>
      <c r="B39" s="12" t="s">
        <v>65</v>
      </c>
      <c r="C39" s="12" t="s">
        <v>64</v>
      </c>
      <c r="D39" s="12">
        <v>30559</v>
      </c>
      <c r="E39" s="131" t="s">
        <v>141</v>
      </c>
      <c r="F39" s="70">
        <v>48</v>
      </c>
      <c r="G39" s="134">
        <v>9900</v>
      </c>
      <c r="H39" s="112" t="s">
        <v>37</v>
      </c>
    </row>
    <row r="40" spans="1:8" ht="18" customHeight="1">
      <c r="A40" s="53">
        <v>29</v>
      </c>
      <c r="B40" s="12" t="s">
        <v>65</v>
      </c>
      <c r="C40" s="12" t="s">
        <v>64</v>
      </c>
      <c r="D40" s="12">
        <v>30559</v>
      </c>
      <c r="E40" s="131" t="s">
        <v>44</v>
      </c>
      <c r="F40" s="70">
        <v>384</v>
      </c>
      <c r="G40" s="134">
        <v>93600</v>
      </c>
      <c r="H40" s="112" t="s">
        <v>37</v>
      </c>
    </row>
    <row r="41" spans="1:8" ht="18" customHeight="1">
      <c r="A41" s="53">
        <v>30</v>
      </c>
      <c r="B41" s="12" t="s">
        <v>65</v>
      </c>
      <c r="C41" s="12" t="s">
        <v>64</v>
      </c>
      <c r="D41" s="12">
        <v>30559</v>
      </c>
      <c r="E41" s="131" t="s">
        <v>148</v>
      </c>
      <c r="F41" s="70">
        <v>24</v>
      </c>
      <c r="G41" s="134">
        <v>5000</v>
      </c>
      <c r="H41" s="112" t="s">
        <v>37</v>
      </c>
    </row>
    <row r="42" spans="1:8" ht="18" customHeight="1">
      <c r="A42" s="53">
        <v>31</v>
      </c>
      <c r="B42" s="12" t="s">
        <v>65</v>
      </c>
      <c r="C42" s="12" t="s">
        <v>64</v>
      </c>
      <c r="D42" s="12">
        <v>30559</v>
      </c>
      <c r="E42" s="131" t="s">
        <v>144</v>
      </c>
      <c r="F42" s="70">
        <v>24</v>
      </c>
      <c r="G42" s="134">
        <v>5000</v>
      </c>
      <c r="H42" s="112" t="s">
        <v>37</v>
      </c>
    </row>
    <row r="43" spans="1:8" ht="18" customHeight="1" thickBot="1">
      <c r="A43" s="56">
        <v>32</v>
      </c>
      <c r="B43" s="60" t="s">
        <v>65</v>
      </c>
      <c r="C43" s="60" t="s">
        <v>64</v>
      </c>
      <c r="D43" s="60">
        <v>30559</v>
      </c>
      <c r="E43" s="133" t="s">
        <v>145</v>
      </c>
      <c r="F43" s="72">
        <v>384</v>
      </c>
      <c r="G43" s="162">
        <v>62400</v>
      </c>
      <c r="H43" s="163" t="s">
        <v>37</v>
      </c>
    </row>
    <row r="44" spans="1:8" ht="20.100000000000001" customHeight="1" thickBot="1">
      <c r="A44" s="42">
        <v>33</v>
      </c>
      <c r="B44" s="130" t="s">
        <v>71</v>
      </c>
      <c r="C44" s="130" t="s">
        <v>72</v>
      </c>
      <c r="D44" s="130">
        <v>31092</v>
      </c>
      <c r="E44" s="143" t="s">
        <v>77</v>
      </c>
      <c r="F44" s="66">
        <v>48</v>
      </c>
      <c r="G44" s="47">
        <v>11400</v>
      </c>
      <c r="H44" s="62" t="s">
        <v>34</v>
      </c>
    </row>
    <row r="45" spans="1:8" ht="20.100000000000001" customHeight="1" thickBot="1">
      <c r="A45" s="42">
        <v>34</v>
      </c>
      <c r="B45" s="130" t="s">
        <v>67</v>
      </c>
      <c r="C45" s="130" t="s">
        <v>68</v>
      </c>
      <c r="D45" s="130">
        <v>31109</v>
      </c>
      <c r="E45" s="49" t="s">
        <v>76</v>
      </c>
      <c r="F45" s="47">
        <v>0</v>
      </c>
      <c r="G45" s="47">
        <v>0</v>
      </c>
      <c r="H45" s="62" t="s">
        <v>34</v>
      </c>
    </row>
    <row r="46" spans="1:8" ht="20.100000000000001" customHeight="1" thickBot="1">
      <c r="A46" s="42">
        <v>35</v>
      </c>
      <c r="B46" s="130" t="s">
        <v>124</v>
      </c>
      <c r="C46" s="130" t="s">
        <v>125</v>
      </c>
      <c r="D46" s="130">
        <v>31881</v>
      </c>
      <c r="E46" s="49" t="s">
        <v>76</v>
      </c>
      <c r="F46" s="47">
        <v>0</v>
      </c>
      <c r="G46" s="47">
        <v>0</v>
      </c>
      <c r="H46" s="62" t="s">
        <v>34</v>
      </c>
    </row>
    <row r="47" spans="1:8" ht="20.100000000000001" customHeight="1" thickBot="1">
      <c r="A47" s="109">
        <v>36</v>
      </c>
      <c r="B47" s="128" t="s">
        <v>121</v>
      </c>
      <c r="C47" s="128" t="s">
        <v>122</v>
      </c>
      <c r="D47" s="128">
        <v>31865</v>
      </c>
      <c r="E47" s="129" t="s">
        <v>76</v>
      </c>
      <c r="F47" s="110">
        <v>0</v>
      </c>
      <c r="G47" s="110">
        <v>0</v>
      </c>
      <c r="H47" s="111" t="s">
        <v>34</v>
      </c>
    </row>
    <row r="48" spans="1:8" ht="20.100000000000001" customHeight="1" thickBot="1">
      <c r="A48" s="42">
        <v>37</v>
      </c>
      <c r="B48" s="130" t="s">
        <v>128</v>
      </c>
      <c r="C48" s="130" t="s">
        <v>129</v>
      </c>
      <c r="D48" s="130">
        <v>31866</v>
      </c>
      <c r="E48" s="49" t="s">
        <v>76</v>
      </c>
      <c r="F48" s="47">
        <v>0</v>
      </c>
      <c r="G48" s="47">
        <v>0</v>
      </c>
      <c r="H48" s="62" t="s">
        <v>34</v>
      </c>
    </row>
    <row r="49" spans="1:8" ht="20.100000000000001" customHeight="1" thickBot="1">
      <c r="A49" s="42">
        <v>38</v>
      </c>
      <c r="B49" s="130" t="s">
        <v>113</v>
      </c>
      <c r="C49" s="130" t="s">
        <v>112</v>
      </c>
      <c r="D49" s="130">
        <v>31897</v>
      </c>
      <c r="E49" s="49" t="s">
        <v>76</v>
      </c>
      <c r="F49" s="47">
        <v>0</v>
      </c>
      <c r="G49" s="47">
        <v>0</v>
      </c>
      <c r="H49" s="62" t="s">
        <v>34</v>
      </c>
    </row>
    <row r="50" spans="1:8" ht="20.100000000000001" customHeight="1" thickBot="1">
      <c r="A50" s="42">
        <v>39</v>
      </c>
      <c r="B50" s="130" t="s">
        <v>118</v>
      </c>
      <c r="C50" s="130" t="s">
        <v>119</v>
      </c>
      <c r="D50" s="130">
        <v>31884</v>
      </c>
      <c r="E50" s="49" t="s">
        <v>76</v>
      </c>
      <c r="F50" s="47">
        <v>0</v>
      </c>
      <c r="G50" s="47">
        <v>0</v>
      </c>
      <c r="H50" s="62" t="s">
        <v>37</v>
      </c>
    </row>
    <row r="51" spans="1:8" s="30" customFormat="1" ht="22.5" customHeight="1">
      <c r="A51" s="153" t="s">
        <v>14</v>
      </c>
      <c r="B51" s="154"/>
      <c r="C51" s="155"/>
      <c r="D51" s="156"/>
      <c r="E51" s="157"/>
      <c r="F51" s="158"/>
      <c r="G51" s="159"/>
      <c r="H51" s="160"/>
    </row>
    <row r="52" spans="1:8" s="30" customFormat="1" ht="21.75" customHeight="1">
      <c r="A52" s="215" t="s">
        <v>103</v>
      </c>
      <c r="B52" s="216"/>
      <c r="C52" s="216"/>
      <c r="D52" s="216"/>
      <c r="E52" s="216"/>
      <c r="F52" s="216"/>
      <c r="G52" s="216"/>
      <c r="H52" s="217"/>
    </row>
    <row r="53" spans="1:8" s="30" customFormat="1" ht="15" customHeight="1">
      <c r="A53" s="88" t="s">
        <v>15</v>
      </c>
      <c r="B53" s="3"/>
      <c r="C53" s="3"/>
      <c r="D53" s="3"/>
      <c r="E53" s="87"/>
      <c r="F53" s="87"/>
      <c r="G53" s="87"/>
      <c r="H53" s="31"/>
    </row>
    <row r="54" spans="1:8" s="30" customFormat="1" ht="14.25" customHeight="1">
      <c r="A54" s="32" t="s">
        <v>16</v>
      </c>
      <c r="B54" s="25"/>
      <c r="C54" s="25"/>
      <c r="D54" s="25"/>
      <c r="E54" s="25"/>
      <c r="F54" s="4"/>
      <c r="G54" s="4"/>
      <c r="H54" s="33"/>
    </row>
    <row r="55" spans="1:8" ht="50.25" customHeight="1">
      <c r="A55" s="26"/>
      <c r="B55" s="218" t="s">
        <v>109</v>
      </c>
      <c r="C55" s="218"/>
      <c r="D55" s="218"/>
      <c r="E55" s="24"/>
      <c r="F55" s="218" t="s">
        <v>109</v>
      </c>
      <c r="G55" s="218"/>
      <c r="H55" s="27"/>
    </row>
    <row r="56" spans="1:8" s="77" customFormat="1" ht="15" customHeight="1">
      <c r="A56" s="88"/>
      <c r="B56" s="170" t="s">
        <v>110</v>
      </c>
      <c r="C56" s="170"/>
      <c r="D56" s="170"/>
      <c r="E56" s="93"/>
      <c r="F56" s="170" t="s">
        <v>7</v>
      </c>
      <c r="G56" s="170"/>
      <c r="H56" s="96"/>
    </row>
    <row r="57" spans="1:8" s="77" customFormat="1" ht="15" customHeight="1">
      <c r="A57" s="88"/>
      <c r="B57" s="169" t="s">
        <v>51</v>
      </c>
      <c r="C57" s="169"/>
      <c r="D57" s="169"/>
      <c r="E57" s="93"/>
      <c r="F57" s="170" t="s">
        <v>105</v>
      </c>
      <c r="G57" s="170"/>
      <c r="H57" s="96"/>
    </row>
    <row r="58" spans="1:8" s="77" customFormat="1" ht="16.5" customHeight="1" thickBot="1">
      <c r="A58" s="95"/>
      <c r="B58" s="179" t="s">
        <v>107</v>
      </c>
      <c r="C58" s="179"/>
      <c r="D58" s="179"/>
      <c r="E58" s="92"/>
      <c r="F58" s="177" t="s">
        <v>106</v>
      </c>
      <c r="G58" s="177"/>
      <c r="H58" s="97"/>
    </row>
  </sheetData>
  <mergeCells count="23">
    <mergeCell ref="A52:H52"/>
    <mergeCell ref="F57:G57"/>
    <mergeCell ref="F58:G58"/>
    <mergeCell ref="B57:D57"/>
    <mergeCell ref="B58:D58"/>
    <mergeCell ref="B56:D56"/>
    <mergeCell ref="F56:G56"/>
    <mergeCell ref="B55:D55"/>
    <mergeCell ref="F55:G55"/>
    <mergeCell ref="A9:C9"/>
    <mergeCell ref="D9:H9"/>
    <mergeCell ref="A10:H10"/>
    <mergeCell ref="A1:H1"/>
    <mergeCell ref="A2:H2"/>
    <mergeCell ref="A3:H4"/>
    <mergeCell ref="A5:C5"/>
    <mergeCell ref="D5:H5"/>
    <mergeCell ref="A6:C6"/>
    <mergeCell ref="D6:H6"/>
    <mergeCell ref="A7:C7"/>
    <mergeCell ref="D7:H7"/>
    <mergeCell ref="A8:C8"/>
    <mergeCell ref="D8:H8"/>
  </mergeCells>
  <hyperlinks>
    <hyperlink ref="C27" r:id="rId1" display="https://sei.ufmg.br/sei/controlador.php?acao=arvore_visualizar&amp;acao_origem=procedimento_visualizar&amp;id_procedimento=1202690&amp;infra_sistema=100000100&amp;infra_unidade_atual=110000705&amp;infra_hash=ab4ae5e5f0bbd5d8a89bf8324d70f13bd0fcaf5f3fc8a8a437e3c9be98e1bb88" xr:uid="{00000000-0004-0000-0100-000000000000}"/>
    <hyperlink ref="C29" r:id="rId2" display="https://sei.ufmg.br/sei/controlador.php?acao=arvore_visualizar&amp;acao_origem=procedimento_visualizar&amp;id_procedimento=1655978&amp;infra_sistema=100000100&amp;infra_unidade_atual=110000705&amp;infra_hash=af4821dbc825084b99bda4cdebbe83b162c804b392fb834c15504bd6052c9a0f" xr:uid="{00000000-0004-0000-0100-000001000000}"/>
  </hyperlinks>
  <printOptions horizontalCentered="1" verticalCentered="1"/>
  <pageMargins left="0.70866141732283472" right="0.70866141732283472" top="0.74803149606299213" bottom="0.78740157480314965" header="0.31496062992125984" footer="0"/>
  <pageSetup paperSize="9" scale="92" fitToHeight="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F32C5-DFE4-4E13-AD66-79A89D822C8D}">
  <sheetPr>
    <pageSetUpPr fitToPage="1"/>
  </sheetPr>
  <dimension ref="A1:O24"/>
  <sheetViews>
    <sheetView zoomScale="120" zoomScaleNormal="120" workbookViewId="0">
      <selection activeCell="J14" sqref="J14"/>
    </sheetView>
  </sheetViews>
  <sheetFormatPr defaultRowHeight="15"/>
  <cols>
    <col min="1" max="1" width="10.85546875" customWidth="1"/>
    <col min="2" max="2" width="12.42578125" customWidth="1"/>
    <col min="3" max="3" width="16" bestFit="1" customWidth="1"/>
    <col min="4" max="4" width="12.42578125" customWidth="1"/>
    <col min="5" max="5" width="23.28515625" customWidth="1"/>
    <col min="6" max="6" width="11.140625" customWidth="1"/>
    <col min="7" max="7" width="11.42578125" bestFit="1" customWidth="1"/>
    <col min="8" max="8" width="11.7109375" customWidth="1"/>
    <col min="9" max="9" width="10.85546875" bestFit="1" customWidth="1"/>
    <col min="10" max="10" width="10.85546875" customWidth="1"/>
    <col min="11" max="12" width="9.28515625" bestFit="1" customWidth="1"/>
    <col min="13" max="13" width="21.28515625" bestFit="1" customWidth="1"/>
    <col min="14" max="14" width="15.7109375" customWidth="1"/>
    <col min="15" max="15" width="12.28515625" style="20" bestFit="1" customWidth="1"/>
  </cols>
  <sheetData>
    <row r="1" spans="1:15">
      <c r="A1" s="283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1"/>
    </row>
    <row r="2" spans="1:15" ht="22.5">
      <c r="A2" s="280" t="s">
        <v>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8"/>
    </row>
    <row r="3" spans="1:15" ht="21" customHeight="1" thickBot="1">
      <c r="A3" s="277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5"/>
    </row>
    <row r="4" spans="1:15" ht="15.75" thickBot="1">
      <c r="A4" s="274" t="s">
        <v>81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2"/>
    </row>
    <row r="5" spans="1:15">
      <c r="A5" s="271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69"/>
    </row>
    <row r="6" spans="1:15">
      <c r="A6" s="268" t="s">
        <v>1</v>
      </c>
      <c r="B6" s="189"/>
      <c r="C6" s="189"/>
      <c r="D6" s="190" t="s">
        <v>17</v>
      </c>
      <c r="E6" s="191"/>
      <c r="F6" s="191"/>
      <c r="G6" s="191"/>
      <c r="H6" s="191"/>
      <c r="I6" s="191"/>
      <c r="J6" s="191"/>
      <c r="K6" s="191"/>
      <c r="L6" s="191"/>
      <c r="M6" s="191"/>
      <c r="N6" s="267"/>
    </row>
    <row r="7" spans="1:15">
      <c r="A7" s="264" t="s">
        <v>2</v>
      </c>
      <c r="B7" s="168"/>
      <c r="C7" s="168"/>
      <c r="D7" s="190" t="s">
        <v>3</v>
      </c>
      <c r="E7" s="191"/>
      <c r="F7" s="191"/>
      <c r="G7" s="191"/>
      <c r="H7" s="191"/>
      <c r="I7" s="191"/>
      <c r="J7" s="191"/>
      <c r="K7" s="191"/>
      <c r="L7" s="191"/>
      <c r="M7" s="191"/>
      <c r="N7" s="267"/>
    </row>
    <row r="8" spans="1:15">
      <c r="A8" s="264" t="s">
        <v>4</v>
      </c>
      <c r="B8" s="168"/>
      <c r="C8" s="168"/>
      <c r="D8" s="152" t="s">
        <v>165</v>
      </c>
      <c r="E8" s="266"/>
      <c r="F8" s="266"/>
      <c r="G8" s="266"/>
      <c r="H8" s="266"/>
      <c r="I8" s="266"/>
      <c r="J8" s="266"/>
      <c r="K8" s="266"/>
      <c r="L8" s="266"/>
      <c r="M8" s="266"/>
      <c r="N8" s="265"/>
    </row>
    <row r="9" spans="1:15">
      <c r="A9" s="264" t="s">
        <v>5</v>
      </c>
      <c r="B9" s="168"/>
      <c r="C9" s="168"/>
      <c r="D9" s="152" t="s">
        <v>164</v>
      </c>
      <c r="E9" s="172"/>
      <c r="F9" s="172"/>
      <c r="G9" s="172"/>
      <c r="H9" s="172"/>
      <c r="I9" s="172"/>
      <c r="J9" s="172"/>
      <c r="K9" s="172"/>
      <c r="L9" s="172"/>
      <c r="M9" s="172"/>
      <c r="N9" s="263"/>
    </row>
    <row r="10" spans="1:15" ht="15.75" thickBot="1">
      <c r="A10" s="262" t="s">
        <v>6</v>
      </c>
      <c r="B10" s="173"/>
      <c r="C10" s="173"/>
      <c r="D10" s="2" t="s">
        <v>163</v>
      </c>
      <c r="E10" s="261"/>
      <c r="F10" s="261"/>
      <c r="G10" s="261"/>
      <c r="H10" s="261"/>
      <c r="I10" s="261"/>
      <c r="J10" s="261"/>
      <c r="K10" s="261"/>
      <c r="L10" s="261"/>
      <c r="M10" s="261"/>
      <c r="N10" s="260"/>
    </row>
    <row r="11" spans="1:15" s="20" customFormat="1" ht="36.75" thickBot="1">
      <c r="A11" s="259" t="s">
        <v>83</v>
      </c>
      <c r="B11" s="255" t="s">
        <v>86</v>
      </c>
      <c r="C11" s="255" t="s">
        <v>87</v>
      </c>
      <c r="D11" s="255" t="s">
        <v>88</v>
      </c>
      <c r="E11" s="258" t="s">
        <v>89</v>
      </c>
      <c r="F11" s="255" t="s">
        <v>90</v>
      </c>
      <c r="G11" s="255" t="s">
        <v>91</v>
      </c>
      <c r="H11" s="255" t="s">
        <v>92</v>
      </c>
      <c r="I11" s="257" t="s">
        <v>93</v>
      </c>
      <c r="J11" s="256" t="s">
        <v>94</v>
      </c>
      <c r="K11" s="255" t="s">
        <v>95</v>
      </c>
      <c r="L11" s="255" t="s">
        <v>96</v>
      </c>
      <c r="M11" s="255" t="s">
        <v>97</v>
      </c>
      <c r="N11" s="254" t="s">
        <v>98</v>
      </c>
    </row>
    <row r="12" spans="1:15" ht="27" customHeight="1">
      <c r="A12" s="51">
        <v>1</v>
      </c>
      <c r="B12" s="119" t="s">
        <v>162</v>
      </c>
      <c r="C12" s="34" t="s">
        <v>161</v>
      </c>
      <c r="D12" s="253">
        <v>30</v>
      </c>
      <c r="E12" s="252" t="s">
        <v>160</v>
      </c>
      <c r="F12" s="124">
        <v>100000</v>
      </c>
      <c r="G12" s="124">
        <v>92500</v>
      </c>
      <c r="H12" s="34">
        <v>26482.5</v>
      </c>
      <c r="I12" s="34">
        <v>5420.47</v>
      </c>
      <c r="J12" s="34">
        <f>1133.72</f>
        <v>1133.72</v>
      </c>
      <c r="K12" s="251">
        <v>45201</v>
      </c>
      <c r="L12" s="251">
        <v>45932</v>
      </c>
      <c r="M12" s="250" t="s">
        <v>37</v>
      </c>
      <c r="N12" s="249" t="s">
        <v>42</v>
      </c>
      <c r="O12" s="29"/>
    </row>
    <row r="13" spans="1:15" ht="24.75" customHeight="1">
      <c r="A13" s="53">
        <v>2</v>
      </c>
      <c r="B13" s="248" t="s">
        <v>159</v>
      </c>
      <c r="C13" s="11" t="s">
        <v>158</v>
      </c>
      <c r="D13" s="247">
        <v>53</v>
      </c>
      <c r="E13" s="241" t="s">
        <v>157</v>
      </c>
      <c r="F13" s="115">
        <v>3929811.18</v>
      </c>
      <c r="G13" s="115">
        <v>3635075.34</v>
      </c>
      <c r="H13" s="11">
        <f>40879.48+280263.82+127.32</f>
        <v>321270.62</v>
      </c>
      <c r="I13" s="11">
        <f>112375.94-23872.34</f>
        <v>88503.6</v>
      </c>
      <c r="J13" s="11">
        <v>1217.8399999999999</v>
      </c>
      <c r="K13" s="246">
        <v>45491</v>
      </c>
      <c r="L13" s="246">
        <v>47317</v>
      </c>
      <c r="M13" s="245" t="s">
        <v>34</v>
      </c>
      <c r="N13" s="244" t="s">
        <v>153</v>
      </c>
      <c r="O13" s="29"/>
    </row>
    <row r="14" spans="1:15" ht="39" customHeight="1" thickBot="1">
      <c r="A14" s="56">
        <v>3</v>
      </c>
      <c r="B14" s="243" t="s">
        <v>156</v>
      </c>
      <c r="C14" s="239" t="s">
        <v>155</v>
      </c>
      <c r="D14" s="242">
        <v>55</v>
      </c>
      <c r="E14" s="241" t="s">
        <v>154</v>
      </c>
      <c r="F14" s="240">
        <v>15497831.279999999</v>
      </c>
      <c r="G14" s="240">
        <v>14464642.529999999</v>
      </c>
      <c r="H14" s="239">
        <f>5.74+6000+26600+10000+3800</f>
        <v>46405.74</v>
      </c>
      <c r="I14" s="239">
        <v>47751.54</v>
      </c>
      <c r="J14" s="239">
        <v>0</v>
      </c>
      <c r="K14" s="238">
        <v>45615</v>
      </c>
      <c r="L14" s="238">
        <v>47441</v>
      </c>
      <c r="M14" s="237" t="s">
        <v>34</v>
      </c>
      <c r="N14" s="236" t="s">
        <v>153</v>
      </c>
      <c r="O14" s="29"/>
    </row>
    <row r="15" spans="1:15" s="28" customFormat="1" ht="20.25" customHeight="1" thickBot="1">
      <c r="A15" s="235" t="s">
        <v>100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3"/>
    </row>
    <row r="16" spans="1:15" s="28" customFormat="1" ht="20.25" customHeight="1" thickBot="1">
      <c r="A16" s="232" t="s">
        <v>104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0"/>
    </row>
    <row r="17" spans="1:14" s="28" customFormat="1" ht="23.25" customHeight="1" thickBot="1">
      <c r="A17" s="232" t="s">
        <v>101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0"/>
    </row>
    <row r="18" spans="1:14" s="28" customFormat="1" ht="18.75" customHeight="1" thickBot="1">
      <c r="A18" s="229" t="s">
        <v>102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7"/>
    </row>
    <row r="19" spans="1:14" s="28" customFormat="1" ht="61.5" customHeight="1">
      <c r="A19" s="89"/>
      <c r="B19" s="186"/>
      <c r="C19" s="186"/>
      <c r="D19" s="186"/>
      <c r="E19" s="90"/>
      <c r="F19" s="90"/>
      <c r="G19" s="90"/>
      <c r="H19" s="91"/>
      <c r="I19" s="90"/>
      <c r="J19" s="90"/>
      <c r="K19" s="184" t="s">
        <v>111</v>
      </c>
      <c r="L19" s="184"/>
      <c r="M19" s="184"/>
      <c r="N19" s="185"/>
    </row>
    <row r="20" spans="1:14" s="20" customFormat="1" ht="15" customHeight="1">
      <c r="A20" s="225"/>
      <c r="B20" s="183" t="s">
        <v>110</v>
      </c>
      <c r="C20" s="183"/>
      <c r="D20" s="183"/>
      <c r="E20" s="224"/>
      <c r="F20" s="224"/>
      <c r="G20" s="224"/>
      <c r="H20" s="224"/>
      <c r="I20" s="226"/>
      <c r="J20" s="224"/>
      <c r="K20" s="223" t="s">
        <v>7</v>
      </c>
      <c r="L20" s="223"/>
      <c r="M20" s="223"/>
      <c r="N20" s="222"/>
    </row>
    <row r="21" spans="1:14" s="20" customFormat="1" ht="14.25" customHeight="1">
      <c r="A21" s="225"/>
      <c r="B21" s="223" t="s">
        <v>51</v>
      </c>
      <c r="C21" s="223"/>
      <c r="D21" s="223"/>
      <c r="E21" s="224"/>
      <c r="F21" s="224"/>
      <c r="G21" s="224"/>
      <c r="H21" s="224"/>
      <c r="I21" s="224"/>
      <c r="J21" s="224"/>
      <c r="K21" s="223" t="s">
        <v>105</v>
      </c>
      <c r="L21" s="223"/>
      <c r="M21" s="223"/>
      <c r="N21" s="222"/>
    </row>
    <row r="22" spans="1:14" s="20" customFormat="1" ht="20.25" customHeight="1" thickBot="1">
      <c r="A22" s="221"/>
      <c r="B22" s="179" t="s">
        <v>108</v>
      </c>
      <c r="C22" s="179"/>
      <c r="D22" s="179"/>
      <c r="E22" s="92"/>
      <c r="F22" s="220"/>
      <c r="G22" s="220"/>
      <c r="H22" s="220"/>
      <c r="I22" s="220"/>
      <c r="J22" s="220"/>
      <c r="K22" s="179" t="s">
        <v>106</v>
      </c>
      <c r="L22" s="179"/>
      <c r="M22" s="179"/>
      <c r="N22" s="219"/>
    </row>
    <row r="23" spans="1:1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>
      <c r="A24" s="5"/>
      <c r="B24" s="5"/>
      <c r="C24" s="5"/>
      <c r="D24" s="5"/>
      <c r="E24" s="5"/>
      <c r="F24" s="5"/>
      <c r="G24" s="40"/>
      <c r="H24" s="5"/>
      <c r="I24" s="5"/>
      <c r="J24" s="5"/>
      <c r="K24" s="5"/>
      <c r="L24" s="5"/>
      <c r="M24" s="5"/>
      <c r="N24" s="5"/>
    </row>
  </sheetData>
  <mergeCells count="22">
    <mergeCell ref="B22:D22"/>
    <mergeCell ref="K22:N22"/>
    <mergeCell ref="A17:N17"/>
    <mergeCell ref="A18:N18"/>
    <mergeCell ref="B21:D21"/>
    <mergeCell ref="K21:N21"/>
    <mergeCell ref="B19:D19"/>
    <mergeCell ref="K19:N19"/>
    <mergeCell ref="B20:D20"/>
    <mergeCell ref="K20:N20"/>
    <mergeCell ref="A2:N2"/>
    <mergeCell ref="A4:N5"/>
    <mergeCell ref="A6:C6"/>
    <mergeCell ref="D6:N6"/>
    <mergeCell ref="A7:C7"/>
    <mergeCell ref="D7:N7"/>
    <mergeCell ref="A15:N15"/>
    <mergeCell ref="A16:N16"/>
    <mergeCell ref="A8:C8"/>
    <mergeCell ref="A9:C9"/>
    <mergeCell ref="E9:N9"/>
    <mergeCell ref="A10:C10"/>
  </mergeCells>
  <printOptions horizontalCentered="1" verticalCentered="1"/>
  <pageMargins left="0.51181102362204722" right="0.51181102362204722" top="0.74803149606299213" bottom="0.78740157480314965" header="0.31496062992125984" footer="0"/>
  <pageSetup paperSize="9" scale="7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BD752-280D-4A7B-8708-ECF99CA77FC1}">
  <sheetPr>
    <pageSetUpPr fitToPage="1"/>
  </sheetPr>
  <dimension ref="A1:H25"/>
  <sheetViews>
    <sheetView tabSelected="1" zoomScale="130" zoomScaleNormal="130" workbookViewId="0">
      <selection activeCell="G18" sqref="G18"/>
    </sheetView>
  </sheetViews>
  <sheetFormatPr defaultRowHeight="15"/>
  <cols>
    <col min="2" max="2" width="15.28515625" customWidth="1"/>
    <col min="3" max="3" width="17.140625" customWidth="1"/>
    <col min="4" max="4" width="19.7109375" customWidth="1"/>
    <col min="5" max="5" width="25.28515625" customWidth="1"/>
    <col min="6" max="6" width="19" bestFit="1" customWidth="1"/>
    <col min="7" max="7" width="19.140625" bestFit="1" customWidth="1"/>
    <col min="8" max="8" width="16.5703125" customWidth="1"/>
  </cols>
  <sheetData>
    <row r="1" spans="1:8" ht="22.5">
      <c r="A1" s="199" t="s">
        <v>0</v>
      </c>
      <c r="B1" s="200"/>
      <c r="C1" s="200"/>
      <c r="D1" s="200"/>
      <c r="E1" s="200"/>
      <c r="F1" s="200"/>
      <c r="G1" s="200"/>
      <c r="H1" s="201"/>
    </row>
    <row r="2" spans="1:8" ht="26.25" customHeight="1" thickBot="1">
      <c r="A2" s="202" t="s">
        <v>8</v>
      </c>
      <c r="B2" s="203"/>
      <c r="C2" s="203"/>
      <c r="D2" s="203"/>
      <c r="E2" s="203"/>
      <c r="F2" s="203"/>
      <c r="G2" s="203"/>
      <c r="H2" s="204"/>
    </row>
    <row r="3" spans="1:8" ht="15.75" thickBot="1">
      <c r="A3" s="320" t="s">
        <v>80</v>
      </c>
      <c r="B3" s="319"/>
      <c r="C3" s="319"/>
      <c r="D3" s="319"/>
      <c r="E3" s="319"/>
      <c r="F3" s="319"/>
      <c r="G3" s="319"/>
      <c r="H3" s="318"/>
    </row>
    <row r="4" spans="1:8">
      <c r="A4" s="320"/>
      <c r="B4" s="319"/>
      <c r="C4" s="319"/>
      <c r="D4" s="319"/>
      <c r="E4" s="319"/>
      <c r="F4" s="319"/>
      <c r="G4" s="319"/>
      <c r="H4" s="318"/>
    </row>
    <row r="5" spans="1:8">
      <c r="A5" s="208" t="s">
        <v>1</v>
      </c>
      <c r="B5" s="209"/>
      <c r="C5" s="209"/>
      <c r="D5" s="210" t="s">
        <v>17</v>
      </c>
      <c r="E5" s="211"/>
      <c r="F5" s="211"/>
      <c r="G5" s="211"/>
      <c r="H5" s="212"/>
    </row>
    <row r="6" spans="1:8">
      <c r="A6" s="208" t="s">
        <v>2</v>
      </c>
      <c r="B6" s="209"/>
      <c r="C6" s="209"/>
      <c r="D6" s="213" t="s">
        <v>3</v>
      </c>
      <c r="E6" s="213"/>
      <c r="F6" s="213"/>
      <c r="G6" s="213"/>
      <c r="H6" s="214"/>
    </row>
    <row r="7" spans="1:8">
      <c r="A7" s="208" t="s">
        <v>4</v>
      </c>
      <c r="B7" s="209"/>
      <c r="C7" s="209"/>
      <c r="D7" s="210" t="s">
        <v>165</v>
      </c>
      <c r="E7" s="211"/>
      <c r="F7" s="211"/>
      <c r="G7" s="211"/>
      <c r="H7" s="212"/>
    </row>
    <row r="8" spans="1:8">
      <c r="A8" s="208" t="s">
        <v>5</v>
      </c>
      <c r="B8" s="209"/>
      <c r="C8" s="209"/>
      <c r="D8" s="210" t="s">
        <v>164</v>
      </c>
      <c r="E8" s="211"/>
      <c r="F8" s="211"/>
      <c r="G8" s="211"/>
      <c r="H8" s="212"/>
    </row>
    <row r="9" spans="1:8" ht="15.75" thickBot="1">
      <c r="A9" s="193" t="s">
        <v>6</v>
      </c>
      <c r="B9" s="194"/>
      <c r="C9" s="194"/>
      <c r="D9" s="317" t="s">
        <v>163</v>
      </c>
      <c r="E9" s="316"/>
      <c r="F9" s="316"/>
      <c r="G9" s="316"/>
      <c r="H9" s="315"/>
    </row>
    <row r="10" spans="1:8" ht="15.75" customHeight="1" thickBot="1">
      <c r="A10" s="314" t="s">
        <v>9</v>
      </c>
      <c r="B10" s="314"/>
      <c r="C10" s="314"/>
      <c r="D10" s="314"/>
      <c r="E10" s="314"/>
      <c r="F10" s="314"/>
      <c r="G10" s="314"/>
      <c r="H10" s="314"/>
    </row>
    <row r="11" spans="1:8" s="77" customFormat="1" ht="39" customHeight="1" thickBot="1">
      <c r="A11" s="74" t="s">
        <v>83</v>
      </c>
      <c r="B11" s="79" t="s">
        <v>10</v>
      </c>
      <c r="C11" s="75" t="s">
        <v>11</v>
      </c>
      <c r="D11" s="255" t="s">
        <v>88</v>
      </c>
      <c r="E11" s="75" t="s">
        <v>171</v>
      </c>
      <c r="F11" s="78" t="s">
        <v>82</v>
      </c>
      <c r="G11" s="78" t="s">
        <v>84</v>
      </c>
      <c r="H11" s="80" t="s">
        <v>85</v>
      </c>
    </row>
    <row r="12" spans="1:8" ht="17.100000000000001" customHeight="1" thickBot="1">
      <c r="A12" s="68">
        <v>1</v>
      </c>
      <c r="B12" s="313" t="s">
        <v>162</v>
      </c>
      <c r="C12" s="312" t="s">
        <v>170</v>
      </c>
      <c r="D12" s="311">
        <v>30</v>
      </c>
      <c r="E12" s="310" t="s">
        <v>76</v>
      </c>
      <c r="F12" s="309">
        <v>0</v>
      </c>
      <c r="G12" s="309">
        <v>0</v>
      </c>
      <c r="H12" s="308" t="s">
        <v>37</v>
      </c>
    </row>
    <row r="13" spans="1:8" ht="17.100000000000001" customHeight="1">
      <c r="A13" s="51">
        <v>2</v>
      </c>
      <c r="B13" s="119" t="s">
        <v>159</v>
      </c>
      <c r="C13" s="34" t="s">
        <v>158</v>
      </c>
      <c r="D13" s="148">
        <v>53</v>
      </c>
      <c r="E13" s="132" t="s">
        <v>167</v>
      </c>
      <c r="F13" s="307">
        <v>20</v>
      </c>
      <c r="G13" s="22">
        <f>770*5</f>
        <v>3850</v>
      </c>
      <c r="H13" s="52" t="s">
        <v>34</v>
      </c>
    </row>
    <row r="14" spans="1:8" ht="17.100000000000001" customHeight="1">
      <c r="A14" s="53">
        <v>3</v>
      </c>
      <c r="B14" s="248" t="s">
        <v>156</v>
      </c>
      <c r="C14" s="11" t="s">
        <v>155</v>
      </c>
      <c r="D14" s="247">
        <v>55</v>
      </c>
      <c r="E14" s="131" t="s">
        <v>153</v>
      </c>
      <c r="F14" s="306">
        <v>20</v>
      </c>
      <c r="G14" s="23">
        <v>7600</v>
      </c>
      <c r="H14" s="54" t="s">
        <v>34</v>
      </c>
    </row>
    <row r="15" spans="1:8" ht="17.100000000000001" customHeight="1">
      <c r="A15" s="53">
        <v>4</v>
      </c>
      <c r="B15" s="248" t="s">
        <v>156</v>
      </c>
      <c r="C15" s="11" t="s">
        <v>155</v>
      </c>
      <c r="D15" s="247">
        <v>55</v>
      </c>
      <c r="E15" s="131" t="s">
        <v>169</v>
      </c>
      <c r="F15" s="306">
        <v>20</v>
      </c>
      <c r="G15" s="23">
        <v>7600</v>
      </c>
      <c r="H15" s="54" t="s">
        <v>34</v>
      </c>
    </row>
    <row r="16" spans="1:8" ht="17.100000000000001" customHeight="1">
      <c r="A16" s="53">
        <v>5</v>
      </c>
      <c r="B16" s="248" t="s">
        <v>156</v>
      </c>
      <c r="C16" s="11" t="s">
        <v>155</v>
      </c>
      <c r="D16" s="247">
        <v>55</v>
      </c>
      <c r="E16" s="131" t="s">
        <v>168</v>
      </c>
      <c r="F16" s="306">
        <v>20</v>
      </c>
      <c r="G16" s="23">
        <v>7600</v>
      </c>
      <c r="H16" s="54" t="s">
        <v>34</v>
      </c>
    </row>
    <row r="17" spans="1:8" ht="17.100000000000001" customHeight="1" thickBot="1">
      <c r="A17" s="56">
        <v>6</v>
      </c>
      <c r="B17" s="243" t="s">
        <v>156</v>
      </c>
      <c r="C17" s="239" t="s">
        <v>155</v>
      </c>
      <c r="D17" s="242">
        <v>55</v>
      </c>
      <c r="E17" s="133" t="s">
        <v>167</v>
      </c>
      <c r="F17" s="305">
        <v>20</v>
      </c>
      <c r="G17" s="304">
        <f>3800*2</f>
        <v>7600</v>
      </c>
      <c r="H17" s="303" t="s">
        <v>34</v>
      </c>
    </row>
    <row r="18" spans="1:8" s="30" customFormat="1" ht="15.75" customHeight="1">
      <c r="A18" s="88" t="s">
        <v>14</v>
      </c>
      <c r="B18" s="302"/>
      <c r="C18" s="301"/>
      <c r="D18" s="300"/>
      <c r="E18" s="299"/>
      <c r="F18" s="298"/>
      <c r="G18" s="297"/>
      <c r="H18" s="296"/>
    </row>
    <row r="19" spans="1:8" s="77" customFormat="1" ht="21" customHeight="1">
      <c r="A19" s="215" t="s">
        <v>103</v>
      </c>
      <c r="B19" s="295"/>
      <c r="C19" s="295"/>
      <c r="D19" s="295"/>
      <c r="E19" s="295"/>
      <c r="F19" s="295"/>
      <c r="G19" s="295"/>
      <c r="H19" s="217"/>
    </row>
    <row r="20" spans="1:8" s="30" customFormat="1" ht="15.75" customHeight="1">
      <c r="A20" s="88" t="s">
        <v>15</v>
      </c>
      <c r="B20" s="294"/>
      <c r="C20" s="294"/>
      <c r="D20" s="294"/>
      <c r="E20" s="293"/>
      <c r="F20" s="293"/>
      <c r="G20" s="293"/>
      <c r="H20" s="31"/>
    </row>
    <row r="21" spans="1:8" s="30" customFormat="1" ht="13.5" customHeight="1">
      <c r="A21" s="292" t="s">
        <v>16</v>
      </c>
      <c r="B21" s="291"/>
      <c r="C21" s="291"/>
      <c r="D21" s="291"/>
      <c r="E21" s="291"/>
      <c r="F21" s="291"/>
      <c r="G21" s="291"/>
      <c r="H21" s="33"/>
    </row>
    <row r="22" spans="1:8" ht="43.5" customHeight="1">
      <c r="A22" s="26"/>
      <c r="B22" s="290" t="s">
        <v>109</v>
      </c>
      <c r="C22" s="290"/>
      <c r="D22" s="290"/>
      <c r="E22" s="5"/>
      <c r="F22" s="290" t="s">
        <v>109</v>
      </c>
      <c r="G22" s="290"/>
      <c r="H22" s="27"/>
    </row>
    <row r="23" spans="1:8" s="20" customFormat="1" ht="18" customHeight="1">
      <c r="A23" s="289"/>
      <c r="B23" s="223" t="s">
        <v>166</v>
      </c>
      <c r="C23" s="223"/>
      <c r="D23" s="223"/>
      <c r="E23" s="288"/>
      <c r="F23" s="223" t="s">
        <v>7</v>
      </c>
      <c r="G23" s="223"/>
      <c r="H23" s="287"/>
    </row>
    <row r="24" spans="1:8" s="20" customFormat="1">
      <c r="A24" s="289"/>
      <c r="B24" s="223" t="s">
        <v>51</v>
      </c>
      <c r="C24" s="223"/>
      <c r="D24" s="223"/>
      <c r="E24" s="288"/>
      <c r="F24" s="223" t="s">
        <v>105</v>
      </c>
      <c r="G24" s="223"/>
      <c r="H24" s="287"/>
    </row>
    <row r="25" spans="1:8" s="20" customFormat="1" ht="15.75" thickBot="1">
      <c r="A25" s="286"/>
      <c r="B25" s="179" t="s">
        <v>107</v>
      </c>
      <c r="C25" s="179"/>
      <c r="D25" s="179"/>
      <c r="E25" s="285"/>
      <c r="F25" s="179" t="s">
        <v>106</v>
      </c>
      <c r="G25" s="179"/>
      <c r="H25" s="284"/>
    </row>
  </sheetData>
  <mergeCells count="23">
    <mergeCell ref="A7:C7"/>
    <mergeCell ref="D7:H7"/>
    <mergeCell ref="A8:C8"/>
    <mergeCell ref="D8:H8"/>
    <mergeCell ref="A9:C9"/>
    <mergeCell ref="D9:H9"/>
    <mergeCell ref="A6:C6"/>
    <mergeCell ref="D6:H6"/>
    <mergeCell ref="A1:H1"/>
    <mergeCell ref="A2:H2"/>
    <mergeCell ref="A3:H4"/>
    <mergeCell ref="A5:C5"/>
    <mergeCell ref="D5:H5"/>
    <mergeCell ref="B25:D25"/>
    <mergeCell ref="F24:G24"/>
    <mergeCell ref="F25:G25"/>
    <mergeCell ref="A19:H19"/>
    <mergeCell ref="A10:H10"/>
    <mergeCell ref="B22:D22"/>
    <mergeCell ref="F22:G22"/>
    <mergeCell ref="B23:D23"/>
    <mergeCell ref="F23:G23"/>
    <mergeCell ref="B24:D24"/>
  </mergeCells>
  <pageMargins left="1.1811023622047245" right="0.59055118110236227" top="1.299212598425197" bottom="0.78740157480314965" header="0.31496062992125984" footer="0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CONTRATOS</vt:lpstr>
      <vt:lpstr>PESSOAL ENVOLVIDO</vt:lpstr>
      <vt:lpstr>CONTRATOS (2)</vt:lpstr>
      <vt:lpstr>PESSOAL ENVOLVIDO (2)</vt:lpstr>
      <vt:lpstr>CONTRATOS!Titulos_de_impressao</vt:lpstr>
      <vt:lpstr>'PESSOAL ENVOLVIDO'!Titulos_de_impressao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Lisboa Souza da Silva</dc:creator>
  <cp:lastModifiedBy>Alexandre Naves Magalhaes</cp:lastModifiedBy>
  <cp:lastPrinted>2025-02-20T19:34:38Z</cp:lastPrinted>
  <dcterms:created xsi:type="dcterms:W3CDTF">2020-02-04T19:23:57Z</dcterms:created>
  <dcterms:modified xsi:type="dcterms:W3CDTF">2025-03-20T15:45:08Z</dcterms:modified>
</cp:coreProperties>
</file>