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UTÔNOMO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dcf</author>
  </authors>
  <commentList>
    <comment ref="B6" authorId="0">
      <text>
        <r>
          <rPr>
            <sz val="8"/>
            <color indexed="8"/>
            <rFont val="Tahoma"/>
            <family val="2"/>
          </rPr>
          <t xml:space="preserve">ATENÇÃO:
ALTERAR ESTES VALORES SEMPRE QUE A RECEITA FEDERAL / INSS DIVULGAR NOVA TABELA
</t>
        </r>
      </text>
    </comment>
    <comment ref="G6" authorId="1">
      <text>
        <r>
          <rPr>
            <sz val="9"/>
            <rFont val="Tahoma"/>
            <family val="2"/>
          </rPr>
          <t xml:space="preserve">NÃO ALTERAR ESTA TABELA, É USADA PARA CÁLCULO DO IRRF
</t>
        </r>
      </text>
    </comment>
    <comment ref="G15" authorId="1">
      <text>
        <r>
          <rPr>
            <sz val="9"/>
            <rFont val="Tahoma"/>
            <family val="2"/>
          </rPr>
          <t xml:space="preserve">INDICAR SEMPRE A CLASSIFICAÇÃO PARA CÁLCULO DO IRRF
</t>
        </r>
      </text>
    </comment>
  </commentList>
</comments>
</file>

<file path=xl/sharedStrings.xml><?xml version="1.0" encoding="utf-8"?>
<sst xmlns="http://schemas.openxmlformats.org/spreadsheetml/2006/main" count="93" uniqueCount="83">
  <si>
    <t>FOLHA DE PAGAMENTO</t>
  </si>
  <si>
    <t>UNIDADE GESTORA</t>
  </si>
  <si>
    <t>CÓDIGO DA UG</t>
  </si>
  <si>
    <t>..............</t>
  </si>
  <si>
    <t>15........</t>
  </si>
  <si>
    <t>DISCRIMINAÇÃO DA EMPRESA</t>
  </si>
  <si>
    <t>MÊS</t>
  </si>
  <si>
    <t>UNIVERSIDADE FEDERAL DE MINAS GERAIS - UFMG</t>
  </si>
  <si>
    <t>CNPJ:</t>
  </si>
  <si>
    <t>17.217.985/............</t>
  </si>
  <si>
    <t>..................</t>
  </si>
  <si>
    <t xml:space="preserve">TABELA DO IRRF / INSS </t>
  </si>
  <si>
    <t xml:space="preserve">TABELA </t>
  </si>
  <si>
    <t>Discriminação da despesa:</t>
  </si>
  <si>
    <t>VALOR P/DEPENDENTE</t>
  </si>
  <si>
    <t>CÓDIGO</t>
  </si>
  <si>
    <t>CLASSIFICAÇÃO</t>
  </si>
  <si>
    <t>AUTÔNOMO</t>
  </si>
  <si>
    <t xml:space="preserve">Despesa com </t>
  </si>
  <si>
    <t>AUTÔNOMO S/ ISSQN</t>
  </si>
  <si>
    <t>TETO INSS</t>
  </si>
  <si>
    <t>Nº DE ORDEM</t>
  </si>
  <si>
    <t>BENEFICÁRIO</t>
  </si>
  <si>
    <t>CPF</t>
  </si>
  <si>
    <t>PIS / PASEP    INSC. INSS</t>
  </si>
  <si>
    <t>BCO / AG.</t>
  </si>
  <si>
    <t>PROCESSO</t>
  </si>
  <si>
    <t>CÓD.</t>
  </si>
  <si>
    <t xml:space="preserve">VALOR </t>
  </si>
  <si>
    <t>ALÍQUOTA</t>
  </si>
  <si>
    <t>VALOR</t>
  </si>
  <si>
    <t>Nº DE</t>
  </si>
  <si>
    <t>INSS DESC.</t>
  </si>
  <si>
    <t>BASE</t>
  </si>
  <si>
    <t>% DO</t>
  </si>
  <si>
    <t>DEDUÇÃO</t>
  </si>
  <si>
    <t>LÍQUIDO</t>
  </si>
  <si>
    <t>INSS</t>
  </si>
  <si>
    <t>EM OUTRAS</t>
  </si>
  <si>
    <t>Nº DA C/C</t>
  </si>
  <si>
    <t>BRUTO</t>
  </si>
  <si>
    <t>ISSQN</t>
  </si>
  <si>
    <t>DEPEND.</t>
  </si>
  <si>
    <t>EMPRESAS</t>
  </si>
  <si>
    <t>CÁLCULO</t>
  </si>
  <si>
    <t>IRRF</t>
  </si>
  <si>
    <t>TABELA</t>
  </si>
  <si>
    <t>CREDITAR</t>
  </si>
  <si>
    <t>PATRONAL</t>
  </si>
  <si>
    <t>TRANSPORTE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</si>
  <si>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</si>
  <si>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</si>
  <si>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</si>
  <si>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</si>
  <si>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</si>
  <si>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</si>
  <si>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</si>
  <si>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</si>
  <si>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</si>
  <si>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</si>
  <si>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</si>
  <si>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</si>
  <si>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</si>
  <si>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</si>
  <si>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</si>
  <si>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</si>
  <si>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</si>
  <si>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</si>
  <si>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</si>
  <si>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</si>
  <si>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TOTAL GERAL</t>
  </si>
  <si>
    <t>A TRANSPORTAR</t>
  </si>
  <si>
    <t>DECLARO QUE OS SERVIÇOS FORAM PRESTADOS</t>
  </si>
  <si>
    <t>SR. ORDENADOR,</t>
  </si>
  <si>
    <t>PAGUE -SE EM</t>
  </si>
  <si>
    <t>A PRESENTE DESPESA ESTÁ REGULARMENTE  PROCESSADA EM  CONDIÇÕES</t>
  </si>
  <si>
    <t>EM</t>
  </si>
  <si>
    <t xml:space="preserve">  _______/_______/_______</t>
  </si>
  <si>
    <t>DE SER PAGA.</t>
  </si>
  <si>
    <t>_______/_______/_______</t>
  </si>
  <si>
    <t>EM  _____/_____/_____</t>
  </si>
  <si>
    <t>ASS. NOME E CARGO DO SERVIDOR</t>
  </si>
  <si>
    <t>ORDENADOR DE DESPESA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</si>
</sst>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#,##0.00_ ;[Red]\-#,##0.00\ "/>
    <numFmt numFmtId="166" formatCode="0.00_);\(0.00\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4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53" fillId="1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right"/>
    </xf>
    <xf numFmtId="164" fontId="11" fillId="0" borderId="18" xfId="60" applyFont="1" applyBorder="1" applyAlignment="1">
      <alignment/>
    </xf>
    <xf numFmtId="0" fontId="9" fillId="0" borderId="0" xfId="0" applyFont="1" applyAlignment="1">
      <alignment/>
    </xf>
    <xf numFmtId="0" fontId="0" fillId="0" borderId="19" xfId="0" applyBorder="1" applyAlignment="1">
      <alignment horizontal="center"/>
    </xf>
    <xf numFmtId="164" fontId="12" fillId="0" borderId="0" xfId="60" applyFont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0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39" fontId="0" fillId="0" borderId="20" xfId="0" applyNumberFormat="1" applyBorder="1" applyAlignment="1">
      <alignment/>
    </xf>
    <xf numFmtId="39" fontId="11" fillId="0" borderId="0" xfId="0" applyNumberFormat="1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9" fillId="0" borderId="0" xfId="0" applyNumberFormat="1" applyFont="1" applyAlignment="1">
      <alignment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3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40" fontId="9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0" fillId="0" borderId="14" xfId="0" applyBorder="1" applyAlignment="1">
      <alignment horizontal="right"/>
    </xf>
    <xf numFmtId="40" fontId="7" fillId="0" borderId="23" xfId="0" applyNumberFormat="1" applyFont="1" applyBorder="1" applyAlignment="1">
      <alignment/>
    </xf>
    <xf numFmtId="39" fontId="0" fillId="33" borderId="15" xfId="0" applyNumberFormat="1" applyFill="1" applyBorder="1" applyAlignment="1">
      <alignment/>
    </xf>
    <xf numFmtId="0" fontId="54" fillId="0" borderId="0" xfId="0" applyFont="1" applyAlignment="1">
      <alignment/>
    </xf>
    <xf numFmtId="39" fontId="54" fillId="0" borderId="0" xfId="0" applyNumberFormat="1" applyFont="1" applyAlignment="1">
      <alignment/>
    </xf>
    <xf numFmtId="40" fontId="11" fillId="0" borderId="0" xfId="0" applyNumberFormat="1" applyFont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13" borderId="28" xfId="0" applyFont="1" applyFill="1" applyBorder="1" applyAlignment="1">
      <alignment horizontal="center"/>
    </xf>
    <xf numFmtId="0" fontId="11" fillId="13" borderId="2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13" borderId="33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40" fontId="11" fillId="0" borderId="34" xfId="0" applyNumberFormat="1" applyFont="1" applyBorder="1" applyAlignment="1">
      <alignment horizontal="center"/>
    </xf>
    <xf numFmtId="40" fontId="11" fillId="0" borderId="33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40" fontId="11" fillId="35" borderId="19" xfId="0" applyNumberFormat="1" applyFont="1" applyFill="1" applyBorder="1" applyAlignment="1">
      <alignment horizontal="center"/>
    </xf>
    <xf numFmtId="40" fontId="11" fillId="35" borderId="30" xfId="0" applyNumberFormat="1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12" fillId="0" borderId="3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12" fillId="0" borderId="3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65" fontId="11" fillId="0" borderId="39" xfId="60" applyNumberFormat="1" applyFont="1" applyBorder="1" applyAlignment="1">
      <alignment/>
    </xf>
    <xf numFmtId="165" fontId="11" fillId="0" borderId="19" xfId="60" applyNumberFormat="1" applyFont="1" applyBorder="1" applyAlignment="1">
      <alignment/>
    </xf>
    <xf numFmtId="39" fontId="11" fillId="0" borderId="19" xfId="60" applyNumberFormat="1" applyFont="1" applyBorder="1" applyAlignment="1">
      <alignment/>
    </xf>
    <xf numFmtId="165" fontId="11" fillId="0" borderId="40" xfId="60" applyNumberFormat="1" applyFont="1" applyBorder="1" applyAlignment="1">
      <alignment/>
    </xf>
    <xf numFmtId="165" fontId="11" fillId="0" borderId="41" xfId="6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6" fillId="0" borderId="17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20" xfId="0" applyBorder="1" applyAlignment="1">
      <alignment/>
    </xf>
    <xf numFmtId="0" fontId="17" fillId="0" borderId="17" xfId="0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0" xfId="0" applyFont="1" applyBorder="1" applyAlignment="1">
      <alignment horizontal="center"/>
    </xf>
    <xf numFmtId="14" fontId="16" fillId="0" borderId="0" xfId="0" applyNumberFormat="1" applyFont="1" applyAlignment="1" applyProtection="1">
      <alignment/>
      <protection locked="0"/>
    </xf>
    <xf numFmtId="0" fontId="17" fillId="0" borderId="17" xfId="0" applyFont="1" applyBorder="1" applyAlignment="1">
      <alignment/>
    </xf>
    <xf numFmtId="14" fontId="16" fillId="0" borderId="17" xfId="0" applyNumberFormat="1" applyFont="1" applyBorder="1" applyAlignment="1" applyProtection="1">
      <alignment/>
      <protection locked="0"/>
    </xf>
    <xf numFmtId="14" fontId="16" fillId="0" borderId="20" xfId="0" applyNumberFormat="1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6" fillId="0" borderId="14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4" fontId="16" fillId="0" borderId="0" xfId="0" applyNumberFormat="1" applyFont="1" applyAlignment="1">
      <alignment horizontal="center"/>
    </xf>
    <xf numFmtId="14" fontId="16" fillId="0" borderId="20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166" fontId="0" fillId="0" borderId="24" xfId="6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24" xfId="60" applyNumberFormat="1" applyFon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26" xfId="60" applyNumberFormat="1" applyFont="1" applyBorder="1" applyAlignment="1">
      <alignment vertical="center"/>
    </xf>
    <xf numFmtId="165" fontId="0" fillId="0" borderId="44" xfId="0" applyNumberFormat="1" applyBorder="1" applyAlignment="1">
      <alignment vertical="center"/>
    </xf>
    <xf numFmtId="165" fontId="0" fillId="0" borderId="45" xfId="60" applyNumberFormat="1" applyFont="1" applyBorder="1" applyAlignment="1">
      <alignment vertical="center"/>
    </xf>
    <xf numFmtId="165" fontId="0" fillId="0" borderId="46" xfId="0" applyNumberFormat="1" applyBorder="1" applyAlignment="1">
      <alignment vertical="center"/>
    </xf>
    <xf numFmtId="0" fontId="4" fillId="0" borderId="4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11" fillId="35" borderId="48" xfId="0" applyFont="1" applyFill="1" applyBorder="1" applyAlignment="1">
      <alignment horizontal="center"/>
    </xf>
    <xf numFmtId="37" fontId="55" fillId="0" borderId="24" xfId="60" applyNumberFormat="1" applyFont="1" applyBorder="1" applyAlignment="1" applyProtection="1">
      <alignment horizontal="center" vertical="center"/>
      <protection locked="0"/>
    </xf>
    <xf numFmtId="0" fontId="55" fillId="0" borderId="38" xfId="0" applyFont="1" applyBorder="1" applyAlignment="1" applyProtection="1">
      <alignment horizontal="center" vertical="center"/>
      <protection locked="0"/>
    </xf>
    <xf numFmtId="9" fontId="55" fillId="0" borderId="24" xfId="6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165" fontId="0" fillId="34" borderId="24" xfId="60" applyNumberFormat="1" applyFill="1" applyBorder="1" applyAlignment="1" applyProtection="1">
      <alignment vertical="center"/>
      <protection locked="0"/>
    </xf>
    <xf numFmtId="165" fontId="0" fillId="34" borderId="38" xfId="0" applyNumberFormat="1" applyFill="1" applyBorder="1" applyAlignment="1" applyProtection="1">
      <alignment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65" fontId="0" fillId="0" borderId="24" xfId="60" applyNumberFormat="1" applyFont="1" applyBorder="1" applyAlignment="1" applyProtection="1">
      <alignment vertical="center"/>
      <protection locked="0"/>
    </xf>
    <xf numFmtId="165" fontId="0" fillId="0" borderId="38" xfId="0" applyNumberForma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11" fillId="35" borderId="35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39" fontId="3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43" xfId="0" applyNumberFormat="1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66</xdr:row>
      <xdr:rowOff>142875</xdr:rowOff>
    </xdr:from>
    <xdr:to>
      <xdr:col>18</xdr:col>
      <xdr:colOff>733425</xdr:colOff>
      <xdr:row>66</xdr:row>
      <xdr:rowOff>142875</xdr:rowOff>
    </xdr:to>
    <xdr:sp>
      <xdr:nvSpPr>
        <xdr:cNvPr id="1" name="Line 10"/>
        <xdr:cNvSpPr>
          <a:spLocks/>
        </xdr:cNvSpPr>
      </xdr:nvSpPr>
      <xdr:spPr>
        <a:xfrm>
          <a:off x="13535025" y="118395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66675</xdr:rowOff>
    </xdr:from>
    <xdr:to>
      <xdr:col>6</xdr:col>
      <xdr:colOff>323850</xdr:colOff>
      <xdr:row>13</xdr:row>
      <xdr:rowOff>0</xdr:rowOff>
    </xdr:to>
    <xdr:sp>
      <xdr:nvSpPr>
        <xdr:cNvPr id="2" name="Conector de seta reta 8"/>
        <xdr:cNvSpPr>
          <a:spLocks/>
        </xdr:cNvSpPr>
      </xdr:nvSpPr>
      <xdr:spPr>
        <a:xfrm flipH="1" flipV="1">
          <a:off x="6448425" y="1905000"/>
          <a:ext cx="9525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66</xdr:row>
      <xdr:rowOff>142875</xdr:rowOff>
    </xdr:from>
    <xdr:to>
      <xdr:col>4</xdr:col>
      <xdr:colOff>733425</xdr:colOff>
      <xdr:row>66</xdr:row>
      <xdr:rowOff>142875</xdr:rowOff>
    </xdr:to>
    <xdr:sp>
      <xdr:nvSpPr>
        <xdr:cNvPr id="3" name="Line 10"/>
        <xdr:cNvSpPr>
          <a:spLocks/>
        </xdr:cNvSpPr>
      </xdr:nvSpPr>
      <xdr:spPr>
        <a:xfrm>
          <a:off x="2676525" y="118395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95" zoomScaleNormal="95" zoomScalePageLayoutView="0" workbookViewId="0" topLeftCell="A1">
      <pane ySplit="17" topLeftCell="A18" activePane="bottomLeft" state="frozen"/>
      <selection pane="topLeft" activeCell="A1" sqref="A1"/>
      <selection pane="bottomLeft" activeCell="H21" sqref="H21:H22"/>
    </sheetView>
  </sheetViews>
  <sheetFormatPr defaultColWidth="9.140625" defaultRowHeight="12.75"/>
  <cols>
    <col min="1" max="1" width="8.00390625" style="0" customWidth="1"/>
    <col min="2" max="2" width="30.7109375" style="0" customWidth="1"/>
    <col min="3" max="3" width="12.7109375" style="0" customWidth="1"/>
    <col min="4" max="4" width="13.7109375" style="0" customWidth="1"/>
    <col min="5" max="5" width="13.140625" style="0" customWidth="1"/>
    <col min="6" max="6" width="13.7109375" style="0" customWidth="1"/>
    <col min="7" max="7" width="10.851562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9.8515625" style="0" customWidth="1"/>
    <col min="12" max="13" width="10.7109375" style="0" customWidth="1"/>
    <col min="14" max="14" width="11.421875" style="0" customWidth="1"/>
    <col min="15" max="15" width="12.140625" style="0" customWidth="1"/>
    <col min="16" max="16" width="11.7109375" style="0" customWidth="1"/>
    <col min="17" max="17" width="9.00390625" style="0" customWidth="1"/>
    <col min="18" max="18" width="10.28125" style="0" customWidth="1"/>
    <col min="19" max="19" width="11.00390625" style="0" customWidth="1"/>
    <col min="20" max="20" width="10.8515625" style="0" customWidth="1"/>
    <col min="21" max="21" width="12.00390625" style="0" customWidth="1"/>
    <col min="22" max="22" width="17.00390625" style="0" customWidth="1"/>
  </cols>
  <sheetData>
    <row r="1" spans="3:14" ht="18">
      <c r="C1" s="189" t="s">
        <v>0</v>
      </c>
      <c r="D1" s="190"/>
      <c r="E1" s="190"/>
      <c r="F1" s="1"/>
      <c r="G1" s="190">
        <v>2019</v>
      </c>
      <c r="H1" s="1"/>
      <c r="I1" s="1"/>
      <c r="J1" s="193" t="s">
        <v>1</v>
      </c>
      <c r="K1" s="194"/>
      <c r="L1" s="195"/>
      <c r="M1" s="194" t="s">
        <v>2</v>
      </c>
      <c r="N1" s="195"/>
    </row>
    <row r="2" spans="2:14" ht="18">
      <c r="B2" s="2"/>
      <c r="C2" s="191"/>
      <c r="D2" s="192"/>
      <c r="E2" s="192"/>
      <c r="F2" s="3"/>
      <c r="G2" s="192"/>
      <c r="H2" s="3"/>
      <c r="I2" s="3"/>
      <c r="J2" s="196" t="s">
        <v>3</v>
      </c>
      <c r="K2" s="197"/>
      <c r="L2" s="198"/>
      <c r="M2" s="196" t="s">
        <v>4</v>
      </c>
      <c r="N2" s="198"/>
    </row>
    <row r="3" spans="2:14" ht="18">
      <c r="B3" s="2"/>
      <c r="C3" s="4" t="s">
        <v>5</v>
      </c>
      <c r="D3" s="5"/>
      <c r="E3" s="5"/>
      <c r="F3" s="5"/>
      <c r="G3" s="5"/>
      <c r="H3" s="5"/>
      <c r="I3" s="5"/>
      <c r="J3" s="5"/>
      <c r="K3" s="5"/>
      <c r="L3" s="6"/>
      <c r="M3" s="178" t="s">
        <v>6</v>
      </c>
      <c r="N3" s="179"/>
    </row>
    <row r="4" spans="2:14" ht="18">
      <c r="B4" s="2"/>
      <c r="C4" s="7" t="s">
        <v>7</v>
      </c>
      <c r="D4" s="3"/>
      <c r="E4" s="3"/>
      <c r="F4" s="3"/>
      <c r="G4" s="3"/>
      <c r="H4" s="3"/>
      <c r="I4" s="3"/>
      <c r="J4" s="8" t="s">
        <v>8</v>
      </c>
      <c r="K4" s="9" t="s">
        <v>9</v>
      </c>
      <c r="L4" s="10"/>
      <c r="M4" s="180" t="s">
        <v>10</v>
      </c>
      <c r="N4" s="181"/>
    </row>
    <row r="5" spans="2:14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20" ht="15" customHeight="1">
      <c r="B6" s="182" t="s">
        <v>11</v>
      </c>
      <c r="C6" s="183"/>
      <c r="D6" s="11">
        <f>G1</f>
        <v>2019</v>
      </c>
      <c r="F6" s="12"/>
      <c r="G6" s="184" t="s">
        <v>12</v>
      </c>
      <c r="H6" s="185"/>
      <c r="I6" s="186"/>
      <c r="J6" s="13"/>
      <c r="K6" s="14" t="s">
        <v>13</v>
      </c>
      <c r="L6" s="15"/>
      <c r="M6" s="15"/>
      <c r="N6" s="15"/>
      <c r="O6" s="16"/>
      <c r="P6" s="16"/>
      <c r="Q6" s="16"/>
      <c r="R6" s="16"/>
      <c r="S6" s="16"/>
      <c r="T6" s="17"/>
    </row>
    <row r="7" spans="2:20" ht="14.25" customHeight="1">
      <c r="B7" s="18" t="s">
        <v>14</v>
      </c>
      <c r="D7" s="19">
        <v>189.59</v>
      </c>
      <c r="E7" s="20"/>
      <c r="G7" s="21" t="s">
        <v>15</v>
      </c>
      <c r="H7" s="185" t="s">
        <v>16</v>
      </c>
      <c r="I7" s="186"/>
      <c r="J7" s="22"/>
      <c r="K7" s="23"/>
      <c r="L7" s="24"/>
      <c r="M7" s="24"/>
      <c r="N7" s="24"/>
      <c r="O7" s="25"/>
      <c r="P7" s="25"/>
      <c r="Q7" s="25"/>
      <c r="R7" s="25"/>
      <c r="S7" s="25"/>
      <c r="T7" s="26"/>
    </row>
    <row r="8" spans="2:20" ht="14.25" customHeight="1">
      <c r="B8" s="27">
        <v>1903.98</v>
      </c>
      <c r="C8" s="28">
        <v>0</v>
      </c>
      <c r="D8" s="29">
        <v>0</v>
      </c>
      <c r="E8" s="20"/>
      <c r="F8" s="30"/>
      <c r="G8" s="31">
        <v>4</v>
      </c>
      <c r="H8" s="187" t="s">
        <v>17</v>
      </c>
      <c r="I8" s="188"/>
      <c r="J8" s="33"/>
      <c r="K8" s="23" t="s">
        <v>18</v>
      </c>
      <c r="L8" s="24"/>
      <c r="M8" s="24"/>
      <c r="N8" s="24"/>
      <c r="O8" s="25"/>
      <c r="P8" s="25"/>
      <c r="Q8" s="25"/>
      <c r="R8" s="25"/>
      <c r="S8" s="25"/>
      <c r="T8" s="26"/>
    </row>
    <row r="9" spans="2:20" ht="14.25" customHeight="1">
      <c r="B9" s="27">
        <v>2826.65</v>
      </c>
      <c r="C9" s="28">
        <v>7.5</v>
      </c>
      <c r="D9" s="29">
        <v>142.8</v>
      </c>
      <c r="E9" s="20"/>
      <c r="F9" s="30"/>
      <c r="G9" s="34">
        <v>5</v>
      </c>
      <c r="H9" s="162" t="s">
        <v>19</v>
      </c>
      <c r="I9" s="163"/>
      <c r="J9" s="33"/>
      <c r="K9" s="23"/>
      <c r="L9" s="24"/>
      <c r="M9" s="24"/>
      <c r="N9" s="25"/>
      <c r="O9" s="25"/>
      <c r="P9" s="25"/>
      <c r="Q9" s="25"/>
      <c r="R9" s="25"/>
      <c r="S9" s="25"/>
      <c r="T9" s="26"/>
    </row>
    <row r="10" spans="2:20" ht="14.25" customHeight="1">
      <c r="B10" s="27">
        <v>3751.05</v>
      </c>
      <c r="C10" s="28">
        <v>15</v>
      </c>
      <c r="D10" s="29">
        <v>354.8</v>
      </c>
      <c r="E10" s="20"/>
      <c r="F10" s="30"/>
      <c r="G10" s="36"/>
      <c r="H10" s="164"/>
      <c r="I10" s="164"/>
      <c r="J10" s="33"/>
      <c r="K10" s="23"/>
      <c r="L10" s="24"/>
      <c r="M10" s="25"/>
      <c r="N10" s="25"/>
      <c r="O10" s="25"/>
      <c r="P10" s="25"/>
      <c r="Q10" s="25"/>
      <c r="R10" s="25"/>
      <c r="S10" s="25"/>
      <c r="T10" s="26"/>
    </row>
    <row r="11" spans="2:20" ht="14.25" customHeight="1">
      <c r="B11" s="27">
        <v>4664.68</v>
      </c>
      <c r="C11" s="28">
        <v>22.5</v>
      </c>
      <c r="D11" s="29">
        <v>636.13</v>
      </c>
      <c r="E11" s="20"/>
      <c r="F11" s="30"/>
      <c r="G11" s="36"/>
      <c r="H11" s="28"/>
      <c r="I11" s="37"/>
      <c r="J11" s="38"/>
      <c r="K11" s="39"/>
      <c r="L11" s="40"/>
      <c r="M11" s="40"/>
      <c r="N11" s="41"/>
      <c r="O11" s="41"/>
      <c r="P11" s="41"/>
      <c r="Q11" s="41"/>
      <c r="R11" s="41"/>
      <c r="S11" s="41"/>
      <c r="T11" s="42"/>
    </row>
    <row r="12" spans="2:22" ht="14.25" customHeight="1">
      <c r="B12" s="27">
        <v>9999999</v>
      </c>
      <c r="C12" s="28">
        <v>27.5</v>
      </c>
      <c r="D12" s="29">
        <v>869.36</v>
      </c>
      <c r="E12" s="20"/>
      <c r="F12" s="30"/>
      <c r="G12" s="43"/>
      <c r="H12" s="28"/>
      <c r="I12" s="37"/>
      <c r="J12" s="2"/>
      <c r="K12" s="2"/>
      <c r="L12" s="2"/>
      <c r="M12" s="2"/>
      <c r="N12" s="2"/>
      <c r="V12" s="44"/>
    </row>
    <row r="13" spans="2:13" ht="14.25" customHeight="1">
      <c r="B13" s="45" t="s">
        <v>20</v>
      </c>
      <c r="C13" s="46">
        <v>5839.45</v>
      </c>
      <c r="D13" s="47">
        <f>TRUNC((C13*0.11),2)</f>
        <v>642.33</v>
      </c>
      <c r="E13" s="48"/>
      <c r="F13" s="49"/>
      <c r="G13" s="20"/>
      <c r="H13" s="50"/>
      <c r="I13" s="37"/>
      <c r="J13" s="2"/>
      <c r="K13" s="2"/>
      <c r="L13" s="2"/>
      <c r="M13" s="2"/>
    </row>
    <row r="14" spans="2:14" ht="12" customHeight="1" thickBot="1">
      <c r="B14" s="2"/>
      <c r="C14" s="2"/>
      <c r="D14" s="2"/>
      <c r="E14" s="2"/>
      <c r="F14" s="165"/>
      <c r="G14" s="165"/>
      <c r="H14" s="165"/>
      <c r="I14" s="2"/>
      <c r="J14" s="2"/>
      <c r="K14" s="2"/>
      <c r="L14" s="2"/>
      <c r="M14" s="2"/>
      <c r="N14" s="2"/>
    </row>
    <row r="15" spans="1:21" ht="12.75" customHeight="1">
      <c r="A15" s="166" t="s">
        <v>21</v>
      </c>
      <c r="B15" s="169" t="s">
        <v>22</v>
      </c>
      <c r="C15" s="169" t="s">
        <v>23</v>
      </c>
      <c r="D15" s="172" t="s">
        <v>24</v>
      </c>
      <c r="E15" s="51" t="s">
        <v>25</v>
      </c>
      <c r="F15" s="175" t="s">
        <v>26</v>
      </c>
      <c r="G15" s="175" t="s">
        <v>27</v>
      </c>
      <c r="H15" s="52" t="s">
        <v>28</v>
      </c>
      <c r="I15" s="53" t="s">
        <v>29</v>
      </c>
      <c r="J15" s="32" t="s">
        <v>30</v>
      </c>
      <c r="K15" s="54" t="s">
        <v>31</v>
      </c>
      <c r="L15" s="31" t="s">
        <v>30</v>
      </c>
      <c r="M15" s="53" t="s">
        <v>29</v>
      </c>
      <c r="N15" s="31" t="s">
        <v>30</v>
      </c>
      <c r="O15" s="55" t="s">
        <v>32</v>
      </c>
      <c r="P15" s="31" t="s">
        <v>33</v>
      </c>
      <c r="Q15" s="56" t="s">
        <v>34</v>
      </c>
      <c r="R15" s="52" t="s">
        <v>35</v>
      </c>
      <c r="S15" s="52" t="s">
        <v>30</v>
      </c>
      <c r="T15" s="57" t="s">
        <v>36</v>
      </c>
      <c r="U15" s="58" t="s">
        <v>37</v>
      </c>
    </row>
    <row r="16" spans="1:21" ht="12.75" customHeight="1">
      <c r="A16" s="167"/>
      <c r="B16" s="170"/>
      <c r="C16" s="170"/>
      <c r="D16" s="173"/>
      <c r="E16" s="59"/>
      <c r="F16" s="176"/>
      <c r="G16" s="170"/>
      <c r="H16" s="60"/>
      <c r="I16" s="61"/>
      <c r="J16" s="36"/>
      <c r="K16" s="62"/>
      <c r="L16" s="63"/>
      <c r="M16" s="61"/>
      <c r="N16" s="63"/>
      <c r="O16" s="64" t="s">
        <v>38</v>
      </c>
      <c r="P16" s="63"/>
      <c r="Q16" s="65"/>
      <c r="R16" s="60"/>
      <c r="S16" s="60"/>
      <c r="T16" s="66"/>
      <c r="U16" s="67"/>
    </row>
    <row r="17" spans="1:21" ht="12.75" customHeight="1">
      <c r="A17" s="168"/>
      <c r="B17" s="171"/>
      <c r="C17" s="171"/>
      <c r="D17" s="174"/>
      <c r="E17" s="68" t="s">
        <v>39</v>
      </c>
      <c r="F17" s="177"/>
      <c r="G17" s="177"/>
      <c r="H17" s="69" t="s">
        <v>40</v>
      </c>
      <c r="I17" s="70" t="s">
        <v>41</v>
      </c>
      <c r="J17" s="35" t="s">
        <v>41</v>
      </c>
      <c r="K17" s="71" t="s">
        <v>42</v>
      </c>
      <c r="L17" s="34" t="s">
        <v>42</v>
      </c>
      <c r="M17" s="70" t="s">
        <v>37</v>
      </c>
      <c r="N17" s="34" t="s">
        <v>37</v>
      </c>
      <c r="O17" s="72" t="s">
        <v>43</v>
      </c>
      <c r="P17" s="34" t="s">
        <v>44</v>
      </c>
      <c r="Q17" s="73" t="s">
        <v>45</v>
      </c>
      <c r="R17" s="74" t="s">
        <v>46</v>
      </c>
      <c r="S17" s="74" t="s">
        <v>45</v>
      </c>
      <c r="T17" s="75" t="s">
        <v>47</v>
      </c>
      <c r="U17" s="76" t="s">
        <v>48</v>
      </c>
    </row>
    <row r="18" spans="1:21" ht="18" customHeight="1">
      <c r="A18" s="159" t="s">
        <v>49</v>
      </c>
      <c r="B18" s="160"/>
      <c r="C18" s="160"/>
      <c r="D18" s="161"/>
      <c r="E18" s="77"/>
      <c r="F18" s="77"/>
      <c r="G18" s="78"/>
      <c r="H18" s="79"/>
      <c r="I18" s="80"/>
      <c r="J18" s="81"/>
      <c r="K18" s="81"/>
      <c r="L18" s="81"/>
      <c r="M18" s="82"/>
      <c r="N18" s="81"/>
      <c r="O18" s="81"/>
      <c r="P18" s="81"/>
      <c r="Q18" s="83"/>
      <c r="R18" s="83"/>
      <c r="S18" s="84"/>
      <c r="T18" s="80"/>
      <c r="U18" s="85"/>
    </row>
    <row r="19" spans="1:22" ht="12.75">
      <c r="A19" s="150" t="s">
        <v>50</v>
      </c>
      <c r="B19" s="157"/>
      <c r="C19" s="154"/>
      <c r="D19" s="86"/>
      <c r="E19" s="87"/>
      <c r="F19" s="154"/>
      <c r="G19" s="154">
        <v>4</v>
      </c>
      <c r="H19" s="155">
        <v>0</v>
      </c>
      <c r="I19" s="146">
        <f>IF(G19=4,5%,0)</f>
        <v>0.05</v>
      </c>
      <c r="J19" s="133">
        <f>-TRUNC((H19*I19),2)</f>
        <v>0</v>
      </c>
      <c r="K19" s="144">
        <v>0</v>
      </c>
      <c r="L19" s="133">
        <f>-K19*$D$7</f>
        <v>0</v>
      </c>
      <c r="M19" s="146">
        <f>IF(G19&gt;=4,11%,0)</f>
        <v>0.11</v>
      </c>
      <c r="N19" s="133">
        <f>IF(TRUNC(H19+(O19/M19),2)&lt;=$C$13,-TRUNC((H19*M19),2),-IF(O19=$D$13,0,$D$13-O19))</f>
        <v>0</v>
      </c>
      <c r="O19" s="148">
        <v>0</v>
      </c>
      <c r="P19" s="133">
        <f>+H19+L19+N19</f>
        <v>0</v>
      </c>
      <c r="Q19" s="131">
        <f>IF(P19&lt;=$B$8,$C$8,IF(P19&lt;=$B$9,$C$9,IF(P19&lt;=$B$10,$C$10,IF(P19&lt;=$B$11,$C$11,IF(P19&gt;$B$11,$C$12)))))</f>
        <v>0</v>
      </c>
      <c r="R19" s="133">
        <f>IF(P19&lt;=$B$8,$D$8,IF(P19&lt;=$B$9,$D$9,IF(P19&lt;=$B$10,$D$10,IF(P19&lt;=$B$11,$D$11,IF(P19&gt;$B$11,$D$12)))))</f>
        <v>0</v>
      </c>
      <c r="S19" s="133">
        <f>IF(-TRUNC((P19*Q19/100),2)+R19,-TRUNC((P19*Q19/100),2)+R19,0)</f>
        <v>0</v>
      </c>
      <c r="T19" s="135">
        <f>H19+J19+N19+S19</f>
        <v>0</v>
      </c>
      <c r="U19" s="137">
        <f>TRUNC((H19*0.2),2)</f>
        <v>0</v>
      </c>
      <c r="V19" s="88"/>
    </row>
    <row r="20" spans="1:23" ht="13.5" thickBot="1">
      <c r="A20" s="151"/>
      <c r="B20" s="158"/>
      <c r="C20" s="151"/>
      <c r="D20" s="89"/>
      <c r="E20" s="90"/>
      <c r="F20" s="151"/>
      <c r="G20" s="151"/>
      <c r="H20" s="156"/>
      <c r="I20" s="147"/>
      <c r="J20" s="134"/>
      <c r="K20" s="145"/>
      <c r="L20" s="134"/>
      <c r="M20" s="147"/>
      <c r="N20" s="134"/>
      <c r="O20" s="149"/>
      <c r="P20" s="134"/>
      <c r="Q20" s="132"/>
      <c r="R20" s="134"/>
      <c r="S20" s="134"/>
      <c r="T20" s="136"/>
      <c r="U20" s="138"/>
      <c r="W20" s="88"/>
    </row>
    <row r="21" spans="1:23" ht="13.5" thickTop="1">
      <c r="A21" s="150" t="s">
        <v>51</v>
      </c>
      <c r="B21" s="157"/>
      <c r="C21" s="154"/>
      <c r="D21" s="86"/>
      <c r="E21" s="87"/>
      <c r="F21" s="154"/>
      <c r="G21" s="154">
        <v>4</v>
      </c>
      <c r="H21" s="155">
        <v>0</v>
      </c>
      <c r="I21" s="146">
        <f>IF(G21=4,5%,0)</f>
        <v>0.05</v>
      </c>
      <c r="J21" s="133">
        <f>-TRUNC((H21*I21),2)</f>
        <v>0</v>
      </c>
      <c r="K21" s="144">
        <v>0</v>
      </c>
      <c r="L21" s="133">
        <f>-K21*$D$7</f>
        <v>0</v>
      </c>
      <c r="M21" s="146">
        <f>IF(G21&gt;=4,11%,0)</f>
        <v>0.11</v>
      </c>
      <c r="N21" s="133">
        <f>IF(TRUNC(H21+(O21/M21),2)&lt;=$C$13,-TRUNC((H21*M21),2),-IF(O21=$D$13,0,$D$13-O21))</f>
        <v>0</v>
      </c>
      <c r="O21" s="148">
        <v>0</v>
      </c>
      <c r="P21" s="133">
        <f>+H21+L21+N21</f>
        <v>0</v>
      </c>
      <c r="Q21" s="131">
        <f>IF(P21&lt;=$B$8,$C$8,IF(P21&lt;=$B$9,$C$9,IF(P21&lt;=$B$10,$C$10,IF(P21&lt;=$B$11,$C$11,IF(P21&gt;$B$11,$C$12)))))</f>
        <v>0</v>
      </c>
      <c r="R21" s="133">
        <f>IF(P21&lt;=$B$8,$D$8,IF(P21&lt;=$B$9,$D$9,IF(P21&lt;=$B$10,$D$10,IF(P21&lt;=$B$11,$D$11,IF(P21&gt;$B$11,$D$12)))))</f>
        <v>0</v>
      </c>
      <c r="S21" s="133">
        <f>IF(-TRUNC((P21*Q21/100),2)+R21,-TRUNC((P21*Q21/100),2)+R21,0)</f>
        <v>0</v>
      </c>
      <c r="T21" s="135">
        <f>H21+J21+N21+S21</f>
        <v>0</v>
      </c>
      <c r="U21" s="137">
        <f>TRUNC((H21*0.2),2)</f>
        <v>0</v>
      </c>
      <c r="W21" s="88"/>
    </row>
    <row r="22" spans="1:23" ht="13.5" thickBot="1">
      <c r="A22" s="151"/>
      <c r="B22" s="158"/>
      <c r="C22" s="151"/>
      <c r="D22" s="89"/>
      <c r="E22" s="90"/>
      <c r="F22" s="151"/>
      <c r="G22" s="151"/>
      <c r="H22" s="156"/>
      <c r="I22" s="147"/>
      <c r="J22" s="134"/>
      <c r="K22" s="145"/>
      <c r="L22" s="134"/>
      <c r="M22" s="147"/>
      <c r="N22" s="134"/>
      <c r="O22" s="149"/>
      <c r="P22" s="134"/>
      <c r="Q22" s="132"/>
      <c r="R22" s="134"/>
      <c r="S22" s="134"/>
      <c r="T22" s="136"/>
      <c r="U22" s="138"/>
      <c r="W22" s="88"/>
    </row>
    <row r="23" spans="1:23" ht="13.5" thickTop="1">
      <c r="A23" s="150" t="s">
        <v>52</v>
      </c>
      <c r="B23" s="152"/>
      <c r="C23" s="154"/>
      <c r="D23" s="86"/>
      <c r="E23" s="86"/>
      <c r="F23" s="154"/>
      <c r="G23" s="154">
        <v>4</v>
      </c>
      <c r="H23" s="155">
        <v>0</v>
      </c>
      <c r="I23" s="146">
        <f>IF(G23=4,5%,0)</f>
        <v>0.05</v>
      </c>
      <c r="J23" s="133">
        <f>-TRUNC((H23*I23),2)</f>
        <v>0</v>
      </c>
      <c r="K23" s="144">
        <v>0</v>
      </c>
      <c r="L23" s="133">
        <f>-K23*$D$7</f>
        <v>0</v>
      </c>
      <c r="M23" s="146">
        <f>IF(G23&gt;=4,11%,0)</f>
        <v>0.11</v>
      </c>
      <c r="N23" s="133">
        <f>IF(TRUNC(H23+(O23/M23),2)&lt;=$C$13,-TRUNC((H23*M23),2),-IF(O23=$D$13,0,$D$13-O23))</f>
        <v>0</v>
      </c>
      <c r="O23" s="148">
        <v>0</v>
      </c>
      <c r="P23" s="133">
        <f>+H23+L23+N23</f>
        <v>0</v>
      </c>
      <c r="Q23" s="131">
        <f>IF(P23&lt;=$B$8,$C$8,IF(P23&lt;=$B$9,$C$9,IF(P23&lt;=$B$10,$C$10,IF(P23&lt;=$B$11,$C$11,IF(P23&gt;$B$11,$C$12)))))</f>
        <v>0</v>
      </c>
      <c r="R23" s="133">
        <f>IF(P23&lt;=$B$8,$D$8,IF(P23&lt;=$B$9,$D$9,IF(P23&lt;=$B$10,$D$10,IF(P23&lt;=$B$11,$D$11,IF(P23&gt;$B$11,$D$12)))))</f>
        <v>0</v>
      </c>
      <c r="S23" s="133">
        <f>IF(-TRUNC((P23*Q23/100),2)+R23,-TRUNC((P23*Q23/100),2)+R23,0)</f>
        <v>0</v>
      </c>
      <c r="T23" s="135">
        <f>H23+J23+N23+S23</f>
        <v>0</v>
      </c>
      <c r="U23" s="137">
        <f>TRUNC((H23*0.2),2)</f>
        <v>0</v>
      </c>
      <c r="W23" s="88"/>
    </row>
    <row r="24" spans="1:23" ht="13.5" thickBot="1">
      <c r="A24" s="151"/>
      <c r="B24" s="153"/>
      <c r="C24" s="151"/>
      <c r="D24" s="89"/>
      <c r="E24" s="89"/>
      <c r="F24" s="151"/>
      <c r="G24" s="151"/>
      <c r="H24" s="156"/>
      <c r="I24" s="147"/>
      <c r="J24" s="134"/>
      <c r="K24" s="145"/>
      <c r="L24" s="134"/>
      <c r="M24" s="147"/>
      <c r="N24" s="134"/>
      <c r="O24" s="149"/>
      <c r="P24" s="134"/>
      <c r="Q24" s="132"/>
      <c r="R24" s="134"/>
      <c r="S24" s="134"/>
      <c r="T24" s="136"/>
      <c r="U24" s="138"/>
      <c r="W24" s="88"/>
    </row>
    <row r="25" spans="1:23" ht="13.5" thickTop="1">
      <c r="A25" s="150" t="s">
        <v>53</v>
      </c>
      <c r="B25" s="152"/>
      <c r="C25" s="154"/>
      <c r="D25" s="86"/>
      <c r="E25" s="86"/>
      <c r="F25" s="154"/>
      <c r="G25" s="154">
        <v>4</v>
      </c>
      <c r="H25" s="155">
        <v>0</v>
      </c>
      <c r="I25" s="146">
        <f>IF(G25=4,5%,0)</f>
        <v>0.05</v>
      </c>
      <c r="J25" s="133">
        <f>-TRUNC((H25*I25),2)</f>
        <v>0</v>
      </c>
      <c r="K25" s="144">
        <v>0</v>
      </c>
      <c r="L25" s="133">
        <f>-K25*$D$7</f>
        <v>0</v>
      </c>
      <c r="M25" s="146">
        <f>IF(G25&gt;=4,11%,0)</f>
        <v>0.11</v>
      </c>
      <c r="N25" s="133">
        <f>IF(TRUNC(H25+(O25/M25),2)&lt;=$C$13,-TRUNC((H25*M25),2),-IF(O25=$D$13,0,$D$13-O25))</f>
        <v>0</v>
      </c>
      <c r="O25" s="148">
        <v>0</v>
      </c>
      <c r="P25" s="133">
        <f>+H25+L25+N25</f>
        <v>0</v>
      </c>
      <c r="Q25" s="131">
        <f>IF(P25&lt;=$B$8,$C$8,IF(P25&lt;=$B$9,$C$9,IF(P25&lt;=$B$10,$C$10,IF(P25&lt;=$B$11,$C$11,IF(P25&gt;$B$11,$C$12)))))</f>
        <v>0</v>
      </c>
      <c r="R25" s="133">
        <f>IF(P25&lt;=$B$8,$D$8,IF(P25&lt;=$B$9,$D$9,IF(P25&lt;=$B$10,$D$10,IF(P25&lt;=$B$11,$D$11,IF(P25&gt;$B$11,$D$12)))))</f>
        <v>0</v>
      </c>
      <c r="S25" s="133">
        <f>IF(-TRUNC((P25*Q25/100),2)+R25,-TRUNC((P25*Q25/100),2)+R25,0)</f>
        <v>0</v>
      </c>
      <c r="T25" s="135">
        <f>H25+J25+N25+S25</f>
        <v>0</v>
      </c>
      <c r="U25" s="137">
        <f>TRUNC((H25*0.2),2)</f>
        <v>0</v>
      </c>
      <c r="W25" s="88"/>
    </row>
    <row r="26" spans="1:23" ht="13.5" thickBot="1">
      <c r="A26" s="151"/>
      <c r="B26" s="153"/>
      <c r="C26" s="151"/>
      <c r="D26" s="89"/>
      <c r="E26" s="89"/>
      <c r="F26" s="151"/>
      <c r="G26" s="151"/>
      <c r="H26" s="156"/>
      <c r="I26" s="147"/>
      <c r="J26" s="134"/>
      <c r="K26" s="145"/>
      <c r="L26" s="134"/>
      <c r="M26" s="147"/>
      <c r="N26" s="134"/>
      <c r="O26" s="149"/>
      <c r="P26" s="134"/>
      <c r="Q26" s="132"/>
      <c r="R26" s="134"/>
      <c r="S26" s="134"/>
      <c r="T26" s="136"/>
      <c r="U26" s="138"/>
      <c r="W26" s="88"/>
    </row>
    <row r="27" spans="1:23" ht="13.5" thickTop="1">
      <c r="A27" s="150" t="s">
        <v>54</v>
      </c>
      <c r="B27" s="152"/>
      <c r="C27" s="154"/>
      <c r="D27" s="86"/>
      <c r="E27" s="86"/>
      <c r="F27" s="154"/>
      <c r="G27" s="154">
        <v>4</v>
      </c>
      <c r="H27" s="155">
        <v>0</v>
      </c>
      <c r="I27" s="146">
        <f>IF(G27=4,5%,0)</f>
        <v>0.05</v>
      </c>
      <c r="J27" s="133">
        <f>-TRUNC((H27*I27),2)</f>
        <v>0</v>
      </c>
      <c r="K27" s="144">
        <v>0</v>
      </c>
      <c r="L27" s="133">
        <f>-K27*$D$7</f>
        <v>0</v>
      </c>
      <c r="M27" s="146">
        <f>IF(G27&gt;=4,11%,0)</f>
        <v>0.11</v>
      </c>
      <c r="N27" s="133">
        <f>IF(TRUNC(H27+(O27/M27),2)&lt;=$C$13,-TRUNC((H27*M27),2),-IF(O27=$D$13,0,$D$13-O27))</f>
        <v>0</v>
      </c>
      <c r="O27" s="148">
        <v>0</v>
      </c>
      <c r="P27" s="133">
        <f>+H27+L27+N27</f>
        <v>0</v>
      </c>
      <c r="Q27" s="131">
        <f>IF(P27&lt;=$B$8,$C$8,IF(P27&lt;=$B$9,$C$9,IF(P27&lt;=$B$10,$C$10,IF(P27&lt;=$B$11,$C$11,IF(P27&gt;$B$11,$C$12)))))</f>
        <v>0</v>
      </c>
      <c r="R27" s="133">
        <f>IF(P27&lt;=$B$8,$D$8,IF(P27&lt;=$B$9,$D$9,IF(P27&lt;=$B$10,$D$10,IF(P27&lt;=$B$11,$D$11,IF(P27&gt;$B$11,$D$12)))))</f>
        <v>0</v>
      </c>
      <c r="S27" s="133">
        <f>IF(-TRUNC((P27*Q27/100),2)+R27,-TRUNC((P27*Q27/100),2)+R27,0)</f>
        <v>0</v>
      </c>
      <c r="T27" s="135">
        <f>H27+J27+N27+S27</f>
        <v>0</v>
      </c>
      <c r="U27" s="137">
        <f>TRUNC((H27*0.2),2)</f>
        <v>0</v>
      </c>
      <c r="W27" s="88"/>
    </row>
    <row r="28" spans="1:23" ht="13.5" thickBot="1">
      <c r="A28" s="151"/>
      <c r="B28" s="153"/>
      <c r="C28" s="151"/>
      <c r="D28" s="89"/>
      <c r="E28" s="89"/>
      <c r="F28" s="151"/>
      <c r="G28" s="151"/>
      <c r="H28" s="156"/>
      <c r="I28" s="147"/>
      <c r="J28" s="134"/>
      <c r="K28" s="145"/>
      <c r="L28" s="134"/>
      <c r="M28" s="147"/>
      <c r="N28" s="134"/>
      <c r="O28" s="149"/>
      <c r="P28" s="134"/>
      <c r="Q28" s="132"/>
      <c r="R28" s="134"/>
      <c r="S28" s="134"/>
      <c r="T28" s="136"/>
      <c r="U28" s="138"/>
      <c r="W28" s="88"/>
    </row>
    <row r="29" spans="1:23" ht="13.5" thickTop="1">
      <c r="A29" s="150" t="s">
        <v>55</v>
      </c>
      <c r="B29" s="152"/>
      <c r="C29" s="154"/>
      <c r="D29" s="86"/>
      <c r="E29" s="86"/>
      <c r="F29" s="154"/>
      <c r="G29" s="154">
        <v>4</v>
      </c>
      <c r="H29" s="155">
        <v>0</v>
      </c>
      <c r="I29" s="146">
        <f>IF(G29=4,5%,0)</f>
        <v>0.05</v>
      </c>
      <c r="J29" s="133">
        <f>-TRUNC((H29*I29),2)</f>
        <v>0</v>
      </c>
      <c r="K29" s="144">
        <v>0</v>
      </c>
      <c r="L29" s="133">
        <f>-K29*$D$7</f>
        <v>0</v>
      </c>
      <c r="M29" s="146">
        <f>IF(G29&gt;=4,11%,0)</f>
        <v>0.11</v>
      </c>
      <c r="N29" s="133">
        <f>IF(TRUNC(H29+(O29/M29),2)&lt;=$C$13,-TRUNC((H29*M29),2),-IF(O29=$D$13,0,$D$13-O29))</f>
        <v>0</v>
      </c>
      <c r="O29" s="148">
        <v>0</v>
      </c>
      <c r="P29" s="133">
        <f>+H29+L29+N29</f>
        <v>0</v>
      </c>
      <c r="Q29" s="131">
        <f>IF(P29&lt;=$B$8,$C$8,IF(P29&lt;=$B$9,$C$9,IF(P29&lt;=$B$10,$C$10,IF(P29&lt;=$B$11,$C$11,IF(P29&gt;$B$11,$C$12)))))</f>
        <v>0</v>
      </c>
      <c r="R29" s="133">
        <f>IF(P29&lt;=$B$8,$D$8,IF(P29&lt;=$B$9,$D$9,IF(P29&lt;=$B$10,$D$10,IF(P29&lt;=$B$11,$D$11,IF(P29&gt;$B$11,$D$12)))))</f>
        <v>0</v>
      </c>
      <c r="S29" s="133">
        <f>IF(-TRUNC((P29*Q29/100),2)+R29,-TRUNC((P29*Q29/100),2)+R29,0)</f>
        <v>0</v>
      </c>
      <c r="T29" s="135">
        <f>H29+J29+N29+S29</f>
        <v>0</v>
      </c>
      <c r="U29" s="137">
        <f>TRUNC((H29*0.2),2)</f>
        <v>0</v>
      </c>
      <c r="W29" s="88"/>
    </row>
    <row r="30" spans="1:23" ht="13.5" thickBot="1">
      <c r="A30" s="151"/>
      <c r="B30" s="153"/>
      <c r="C30" s="151"/>
      <c r="D30" s="89"/>
      <c r="E30" s="89"/>
      <c r="F30" s="151"/>
      <c r="G30" s="151"/>
      <c r="H30" s="156"/>
      <c r="I30" s="147"/>
      <c r="J30" s="134"/>
      <c r="K30" s="145"/>
      <c r="L30" s="134"/>
      <c r="M30" s="147"/>
      <c r="N30" s="134"/>
      <c r="O30" s="149"/>
      <c r="P30" s="134"/>
      <c r="Q30" s="132"/>
      <c r="R30" s="134"/>
      <c r="S30" s="134"/>
      <c r="T30" s="136"/>
      <c r="U30" s="138"/>
      <c r="W30" s="88"/>
    </row>
    <row r="31" spans="1:23" ht="13.5" thickTop="1">
      <c r="A31" s="150" t="s">
        <v>56</v>
      </c>
      <c r="B31" s="152"/>
      <c r="C31" s="154"/>
      <c r="D31" s="86"/>
      <c r="E31" s="86"/>
      <c r="F31" s="154"/>
      <c r="G31" s="154">
        <v>4</v>
      </c>
      <c r="H31" s="155">
        <v>0</v>
      </c>
      <c r="I31" s="146">
        <f>IF(G31=4,5%,0)</f>
        <v>0.05</v>
      </c>
      <c r="J31" s="133">
        <f>-TRUNC((H31*I31),2)</f>
        <v>0</v>
      </c>
      <c r="K31" s="144">
        <v>0</v>
      </c>
      <c r="L31" s="133">
        <f>-K31*$D$7</f>
        <v>0</v>
      </c>
      <c r="M31" s="146">
        <f>IF(G31&gt;=4,11%,0)</f>
        <v>0.11</v>
      </c>
      <c r="N31" s="133">
        <f>IF(TRUNC(H31+(O31/M31),2)&lt;=$C$13,-TRUNC((H31*M31),2),-IF(O31=$D$13,0,$D$13-O31))</f>
        <v>0</v>
      </c>
      <c r="O31" s="148">
        <v>0</v>
      </c>
      <c r="P31" s="133">
        <f>+H31+L31+N31</f>
        <v>0</v>
      </c>
      <c r="Q31" s="131">
        <f>IF(P31&lt;=$B$8,$C$8,IF(P31&lt;=$B$9,$C$9,IF(P31&lt;=$B$10,$C$10,IF(P31&lt;=$B$11,$C$11,IF(P31&gt;$B$11,$C$12)))))</f>
        <v>0</v>
      </c>
      <c r="R31" s="133">
        <f>IF(P31&lt;=$B$8,$D$8,IF(P31&lt;=$B$9,$D$9,IF(P31&lt;=$B$10,$D$10,IF(P31&lt;=$B$11,$D$11,IF(P31&gt;$B$11,$D$12)))))</f>
        <v>0</v>
      </c>
      <c r="S31" s="133">
        <f>IF(-TRUNC((P31*Q31/100),2)+R31,-TRUNC((P31*Q31/100),2)+R31,0)</f>
        <v>0</v>
      </c>
      <c r="T31" s="135">
        <f>H31+J31+N31+S31</f>
        <v>0</v>
      </c>
      <c r="U31" s="137">
        <f>TRUNC((H31*0.2),2)</f>
        <v>0</v>
      </c>
      <c r="W31" s="88"/>
    </row>
    <row r="32" spans="1:23" ht="13.5" thickBot="1">
      <c r="A32" s="151"/>
      <c r="B32" s="153"/>
      <c r="C32" s="151"/>
      <c r="D32" s="89"/>
      <c r="E32" s="89"/>
      <c r="F32" s="151"/>
      <c r="G32" s="151"/>
      <c r="H32" s="156"/>
      <c r="I32" s="147"/>
      <c r="J32" s="134"/>
      <c r="K32" s="145"/>
      <c r="L32" s="134"/>
      <c r="M32" s="147"/>
      <c r="N32" s="134"/>
      <c r="O32" s="149"/>
      <c r="P32" s="134"/>
      <c r="Q32" s="132"/>
      <c r="R32" s="134"/>
      <c r="S32" s="134"/>
      <c r="T32" s="136"/>
      <c r="U32" s="138"/>
      <c r="W32" s="88"/>
    </row>
    <row r="33" spans="1:23" ht="13.5" thickTop="1">
      <c r="A33" s="150" t="s">
        <v>57</v>
      </c>
      <c r="B33" s="152"/>
      <c r="C33" s="154"/>
      <c r="D33" s="86"/>
      <c r="E33" s="86"/>
      <c r="F33" s="154"/>
      <c r="G33" s="154">
        <v>4</v>
      </c>
      <c r="H33" s="155">
        <v>0</v>
      </c>
      <c r="I33" s="146">
        <f>IF(G33=4,5%,0)</f>
        <v>0.05</v>
      </c>
      <c r="J33" s="133">
        <f>-TRUNC((H33*I33),2)</f>
        <v>0</v>
      </c>
      <c r="K33" s="144">
        <v>0</v>
      </c>
      <c r="L33" s="133">
        <f>-K33*$D$7</f>
        <v>0</v>
      </c>
      <c r="M33" s="146">
        <f>IF(G33&gt;=4,11%,0)</f>
        <v>0.11</v>
      </c>
      <c r="N33" s="133">
        <f>IF(TRUNC(H33+(O33/M33),2)&lt;=$C$13,-TRUNC((H33*M33),2),-IF(O33=$D$13,0,$D$13-O33))</f>
        <v>0</v>
      </c>
      <c r="O33" s="148">
        <v>0</v>
      </c>
      <c r="P33" s="133">
        <f>+H33+L33+N33</f>
        <v>0</v>
      </c>
      <c r="Q33" s="131">
        <f>IF(P33&lt;=$B$8,$C$8,IF(P33&lt;=$B$9,$C$9,IF(P33&lt;=$B$10,$C$10,IF(P33&lt;=$B$11,$C$11,IF(P33&gt;$B$11,$C$12)))))</f>
        <v>0</v>
      </c>
      <c r="R33" s="133">
        <f>IF(P33&lt;=$B$8,$D$8,IF(P33&lt;=$B$9,$D$9,IF(P33&lt;=$B$10,$D$10,IF(P33&lt;=$B$11,$D$11,IF(P33&gt;$B$11,$D$12)))))</f>
        <v>0</v>
      </c>
      <c r="S33" s="133">
        <f>IF(-TRUNC((P33*Q33/100),2)+R33,-TRUNC((P33*Q33/100),2)+R33,0)</f>
        <v>0</v>
      </c>
      <c r="T33" s="135">
        <f>H33+J33+N33+S33</f>
        <v>0</v>
      </c>
      <c r="U33" s="137">
        <f>TRUNC((H33*0.2),2)</f>
        <v>0</v>
      </c>
      <c r="W33" s="88"/>
    </row>
    <row r="34" spans="1:23" ht="13.5" thickBot="1">
      <c r="A34" s="151"/>
      <c r="B34" s="153"/>
      <c r="C34" s="151"/>
      <c r="D34" s="89"/>
      <c r="E34" s="89"/>
      <c r="F34" s="151"/>
      <c r="G34" s="151"/>
      <c r="H34" s="156"/>
      <c r="I34" s="147"/>
      <c r="J34" s="134"/>
      <c r="K34" s="145"/>
      <c r="L34" s="134"/>
      <c r="M34" s="147"/>
      <c r="N34" s="134"/>
      <c r="O34" s="149"/>
      <c r="P34" s="134"/>
      <c r="Q34" s="132"/>
      <c r="R34" s="134"/>
      <c r="S34" s="134"/>
      <c r="T34" s="136"/>
      <c r="U34" s="138"/>
      <c r="W34" s="88"/>
    </row>
    <row r="35" spans="1:23" ht="13.5" thickTop="1">
      <c r="A35" s="150" t="s">
        <v>58</v>
      </c>
      <c r="B35" s="152"/>
      <c r="C35" s="154"/>
      <c r="D35" s="86"/>
      <c r="E35" s="86"/>
      <c r="F35" s="154"/>
      <c r="G35" s="154">
        <v>4</v>
      </c>
      <c r="H35" s="155">
        <v>0</v>
      </c>
      <c r="I35" s="146">
        <f>IF(G35=4,5%,0)</f>
        <v>0.05</v>
      </c>
      <c r="J35" s="133">
        <f>-TRUNC((H35*I35),2)</f>
        <v>0</v>
      </c>
      <c r="K35" s="144">
        <v>0</v>
      </c>
      <c r="L35" s="133">
        <f>-K35*$D$7</f>
        <v>0</v>
      </c>
      <c r="M35" s="146">
        <f>IF(G35&gt;=4,11%,0)</f>
        <v>0.11</v>
      </c>
      <c r="N35" s="133">
        <f>IF(TRUNC(H35+(O35/M35),2)&lt;=$C$13,-TRUNC((H35*M35),2),-IF(O35=$D$13,0,$D$13-O35))</f>
        <v>0</v>
      </c>
      <c r="O35" s="148">
        <v>0</v>
      </c>
      <c r="P35" s="133">
        <f>+H35+L35+N35</f>
        <v>0</v>
      </c>
      <c r="Q35" s="131">
        <f>IF(P35&lt;=$B$8,$C$8,IF(P35&lt;=$B$9,$C$9,IF(P35&lt;=$B$10,$C$10,IF(P35&lt;=$B$11,$C$11,IF(P35&gt;$B$11,$C$12)))))</f>
        <v>0</v>
      </c>
      <c r="R35" s="133">
        <f>IF(P35&lt;=$B$8,$D$8,IF(P35&lt;=$B$9,$D$9,IF(P35&lt;=$B$10,$D$10,IF(P35&lt;=$B$11,$D$11,IF(P35&gt;$B$11,$D$12)))))</f>
        <v>0</v>
      </c>
      <c r="S35" s="133">
        <f>IF(-TRUNC((P35*Q35/100),2)+R35,-TRUNC((P35*Q35/100),2)+R35,0)</f>
        <v>0</v>
      </c>
      <c r="T35" s="135">
        <f>H35+J35+N35+S35</f>
        <v>0</v>
      </c>
      <c r="U35" s="137">
        <f>TRUNC((H35*0.2),2)</f>
        <v>0</v>
      </c>
      <c r="W35" s="88"/>
    </row>
    <row r="36" spans="1:23" ht="13.5" thickBot="1">
      <c r="A36" s="151"/>
      <c r="B36" s="153"/>
      <c r="C36" s="151"/>
      <c r="D36" s="89"/>
      <c r="E36" s="89"/>
      <c r="F36" s="151"/>
      <c r="G36" s="151"/>
      <c r="H36" s="156"/>
      <c r="I36" s="147"/>
      <c r="J36" s="134"/>
      <c r="K36" s="145"/>
      <c r="L36" s="134"/>
      <c r="M36" s="147"/>
      <c r="N36" s="134"/>
      <c r="O36" s="149"/>
      <c r="P36" s="134"/>
      <c r="Q36" s="132"/>
      <c r="R36" s="134"/>
      <c r="S36" s="134"/>
      <c r="T36" s="136"/>
      <c r="U36" s="138"/>
      <c r="W36" s="88"/>
    </row>
    <row r="37" spans="1:23" ht="13.5" thickTop="1">
      <c r="A37" s="150" t="s">
        <v>59</v>
      </c>
      <c r="B37" s="152"/>
      <c r="C37" s="154"/>
      <c r="D37" s="86"/>
      <c r="E37" s="86"/>
      <c r="F37" s="154"/>
      <c r="G37" s="154">
        <v>4</v>
      </c>
      <c r="H37" s="155">
        <v>0</v>
      </c>
      <c r="I37" s="146">
        <f>IF(G37=4,5%,0)</f>
        <v>0.05</v>
      </c>
      <c r="J37" s="133">
        <f>-TRUNC((H37*I37),2)</f>
        <v>0</v>
      </c>
      <c r="K37" s="144">
        <v>0</v>
      </c>
      <c r="L37" s="133">
        <f>-K37*$D$7</f>
        <v>0</v>
      </c>
      <c r="M37" s="146">
        <f>IF(G37&gt;=4,11%,0)</f>
        <v>0.11</v>
      </c>
      <c r="N37" s="133">
        <f>IF(TRUNC(H37+(O37/M37),2)&lt;=$C$13,-TRUNC((H37*M37),2),-IF(O37=$D$13,0,$D$13-O37))</f>
        <v>0</v>
      </c>
      <c r="O37" s="148">
        <v>0</v>
      </c>
      <c r="P37" s="133">
        <f>+H37+L37+N37</f>
        <v>0</v>
      </c>
      <c r="Q37" s="131">
        <f>IF(P37&lt;=$B$8,$C$8,IF(P37&lt;=$B$9,$C$9,IF(P37&lt;=$B$10,$C$10,IF(P37&lt;=$B$11,$C$11,IF(P37&gt;$B$11,$C$12)))))</f>
        <v>0</v>
      </c>
      <c r="R37" s="133">
        <f>IF(P37&lt;=$B$8,$D$8,IF(P37&lt;=$B$9,$D$9,IF(P37&lt;=$B$10,$D$10,IF(P37&lt;=$B$11,$D$11,IF(P37&gt;$B$11,$D$12)))))</f>
        <v>0</v>
      </c>
      <c r="S37" s="133">
        <f>IF(-TRUNC((P37*Q37/100),2)+R37,-TRUNC((P37*Q37/100),2)+R37,0)</f>
        <v>0</v>
      </c>
      <c r="T37" s="135">
        <f>H37+J37+N37+S37</f>
        <v>0</v>
      </c>
      <c r="U37" s="137">
        <f>TRUNC((H37*0.2),2)</f>
        <v>0</v>
      </c>
      <c r="W37" s="88"/>
    </row>
    <row r="38" spans="1:23" ht="13.5" thickBot="1">
      <c r="A38" s="151"/>
      <c r="B38" s="153"/>
      <c r="C38" s="151"/>
      <c r="D38" s="89"/>
      <c r="E38" s="89"/>
      <c r="F38" s="151"/>
      <c r="G38" s="151"/>
      <c r="H38" s="156"/>
      <c r="I38" s="147"/>
      <c r="J38" s="134"/>
      <c r="K38" s="145"/>
      <c r="L38" s="134"/>
      <c r="M38" s="147"/>
      <c r="N38" s="134"/>
      <c r="O38" s="149"/>
      <c r="P38" s="134"/>
      <c r="Q38" s="132"/>
      <c r="R38" s="134"/>
      <c r="S38" s="134"/>
      <c r="T38" s="136"/>
      <c r="U38" s="138"/>
      <c r="W38" s="88"/>
    </row>
    <row r="39" spans="1:23" ht="13.5" thickTop="1">
      <c r="A39" s="150" t="s">
        <v>60</v>
      </c>
      <c r="B39" s="152"/>
      <c r="C39" s="154"/>
      <c r="D39" s="86"/>
      <c r="E39" s="86"/>
      <c r="F39" s="154"/>
      <c r="G39" s="154">
        <v>4</v>
      </c>
      <c r="H39" s="155">
        <v>0</v>
      </c>
      <c r="I39" s="146">
        <f>IF(G39=4,5%,0)</f>
        <v>0.05</v>
      </c>
      <c r="J39" s="133">
        <f>-TRUNC((H39*I39),2)</f>
        <v>0</v>
      </c>
      <c r="K39" s="144">
        <v>0</v>
      </c>
      <c r="L39" s="133">
        <f>-K39*$D$7</f>
        <v>0</v>
      </c>
      <c r="M39" s="146">
        <f>IF(G39&gt;=4,11%,0)</f>
        <v>0.11</v>
      </c>
      <c r="N39" s="133">
        <f>IF(TRUNC(H39+(O39/M39),2)&lt;=$C$13,-TRUNC((H39*M39),2),-IF(O39=$D$13,0,$D$13-O39))</f>
        <v>0</v>
      </c>
      <c r="O39" s="148">
        <v>0</v>
      </c>
      <c r="P39" s="133">
        <f>+H39+L39+N39</f>
        <v>0</v>
      </c>
      <c r="Q39" s="131">
        <f>IF(P39&lt;=$B$8,$C$8,IF(P39&lt;=$B$9,$C$9,IF(P39&lt;=$B$10,$C$10,IF(P39&lt;=$B$11,$C$11,IF(P39&gt;$B$11,$C$12)))))</f>
        <v>0</v>
      </c>
      <c r="R39" s="133">
        <f>IF(P39&lt;=$B$8,$D$8,IF(P39&lt;=$B$9,$D$9,IF(P39&lt;=$B$10,$D$10,IF(P39&lt;=$B$11,$D$11,IF(P39&gt;$B$11,$D$12)))))</f>
        <v>0</v>
      </c>
      <c r="S39" s="133">
        <f>IF(-TRUNC((P39*Q39/100),2)+R39,-TRUNC((P39*Q39/100),2)+R39,0)</f>
        <v>0</v>
      </c>
      <c r="T39" s="135">
        <f>H39+J39+N39+S39</f>
        <v>0</v>
      </c>
      <c r="U39" s="137">
        <f>TRUNC((H39*0.2),2)</f>
        <v>0</v>
      </c>
      <c r="W39" s="88"/>
    </row>
    <row r="40" spans="1:23" ht="13.5" thickBot="1">
      <c r="A40" s="151"/>
      <c r="B40" s="153"/>
      <c r="C40" s="151"/>
      <c r="D40" s="89"/>
      <c r="E40" s="89"/>
      <c r="F40" s="151"/>
      <c r="G40" s="151"/>
      <c r="H40" s="156"/>
      <c r="I40" s="147"/>
      <c r="J40" s="134"/>
      <c r="K40" s="145"/>
      <c r="L40" s="134"/>
      <c r="M40" s="147"/>
      <c r="N40" s="134"/>
      <c r="O40" s="149"/>
      <c r="P40" s="134"/>
      <c r="Q40" s="132"/>
      <c r="R40" s="134"/>
      <c r="S40" s="134"/>
      <c r="T40" s="136"/>
      <c r="U40" s="138"/>
      <c r="W40" s="88"/>
    </row>
    <row r="41" spans="1:23" ht="13.5" thickTop="1">
      <c r="A41" s="150" t="s">
        <v>61</v>
      </c>
      <c r="B41" s="152"/>
      <c r="C41" s="154"/>
      <c r="D41" s="86"/>
      <c r="E41" s="86"/>
      <c r="F41" s="154"/>
      <c r="G41" s="154">
        <v>4</v>
      </c>
      <c r="H41" s="155">
        <v>0</v>
      </c>
      <c r="I41" s="146">
        <f>IF(G41=4,5%,0)</f>
        <v>0.05</v>
      </c>
      <c r="J41" s="133">
        <f>-TRUNC((H41*I41),2)</f>
        <v>0</v>
      </c>
      <c r="K41" s="144">
        <v>0</v>
      </c>
      <c r="L41" s="133">
        <f>-K41*$D$7</f>
        <v>0</v>
      </c>
      <c r="M41" s="146">
        <f>IF(G41&gt;=4,11%,0)</f>
        <v>0.11</v>
      </c>
      <c r="N41" s="133">
        <f>IF(TRUNC(H41+(O41/M41),2)&lt;=$C$13,-TRUNC((H41*M41),2),-IF(O41=$D$13,0,$D$13-O41))</f>
        <v>0</v>
      </c>
      <c r="O41" s="148">
        <v>0</v>
      </c>
      <c r="P41" s="133">
        <f>+H41+L41+N41</f>
        <v>0</v>
      </c>
      <c r="Q41" s="131">
        <f>IF(P41&lt;=$B$8,$C$8,IF(P41&lt;=$B$9,$C$9,IF(P41&lt;=$B$10,$C$10,IF(P41&lt;=$B$11,$C$11,IF(P41&gt;$B$11,$C$12)))))</f>
        <v>0</v>
      </c>
      <c r="R41" s="133">
        <f>IF(P41&lt;=$B$8,$D$8,IF(P41&lt;=$B$9,$D$9,IF(P41&lt;=$B$10,$D$10,IF(P41&lt;=$B$11,$D$11,IF(P41&gt;$B$11,$D$12)))))</f>
        <v>0</v>
      </c>
      <c r="S41" s="133">
        <f>IF(-TRUNC((P41*Q41/100),2)+R41,-TRUNC((P41*Q41/100),2)+R41,0)</f>
        <v>0</v>
      </c>
      <c r="T41" s="135">
        <f>H41+J41+N41+S41</f>
        <v>0</v>
      </c>
      <c r="U41" s="137">
        <f>TRUNC((H41*0.2),2)</f>
        <v>0</v>
      </c>
      <c r="W41" s="88"/>
    </row>
    <row r="42" spans="1:23" ht="13.5" thickBot="1">
      <c r="A42" s="151"/>
      <c r="B42" s="153"/>
      <c r="C42" s="151"/>
      <c r="D42" s="89"/>
      <c r="E42" s="89"/>
      <c r="F42" s="151"/>
      <c r="G42" s="151"/>
      <c r="H42" s="156"/>
      <c r="I42" s="147"/>
      <c r="J42" s="134"/>
      <c r="K42" s="145"/>
      <c r="L42" s="134"/>
      <c r="M42" s="147"/>
      <c r="N42" s="134"/>
      <c r="O42" s="149"/>
      <c r="P42" s="134"/>
      <c r="Q42" s="132"/>
      <c r="R42" s="134"/>
      <c r="S42" s="134"/>
      <c r="T42" s="136"/>
      <c r="U42" s="138"/>
      <c r="W42" s="88"/>
    </row>
    <row r="43" spans="1:23" ht="13.5" thickTop="1">
      <c r="A43" s="150" t="s">
        <v>62</v>
      </c>
      <c r="B43" s="152"/>
      <c r="C43" s="154"/>
      <c r="D43" s="86"/>
      <c r="E43" s="86"/>
      <c r="F43" s="154"/>
      <c r="G43" s="154">
        <v>4</v>
      </c>
      <c r="H43" s="155">
        <v>0</v>
      </c>
      <c r="I43" s="146">
        <f>IF(G43=4,5%,0)</f>
        <v>0.05</v>
      </c>
      <c r="J43" s="133">
        <f>-TRUNC((H43*I43),2)</f>
        <v>0</v>
      </c>
      <c r="K43" s="144">
        <v>0</v>
      </c>
      <c r="L43" s="133">
        <f>-K43*$D$7</f>
        <v>0</v>
      </c>
      <c r="M43" s="146">
        <f>IF(G43&gt;=4,11%,0)</f>
        <v>0.11</v>
      </c>
      <c r="N43" s="133">
        <f>IF(TRUNC(H43+(O43/M43),2)&lt;=$C$13,-TRUNC((H43*M43),2),-IF(O43=$D$13,0,$D$13-O43))</f>
        <v>0</v>
      </c>
      <c r="O43" s="148">
        <v>0</v>
      </c>
      <c r="P43" s="133">
        <f>+H43+L43+N43</f>
        <v>0</v>
      </c>
      <c r="Q43" s="131">
        <f>IF(P43&lt;=$B$8,$C$8,IF(P43&lt;=$B$9,$C$9,IF(P43&lt;=$B$10,$C$10,IF(P43&lt;=$B$11,$C$11,IF(P43&gt;$B$11,$C$12)))))</f>
        <v>0</v>
      </c>
      <c r="R43" s="133">
        <f>IF(P43&lt;=$B$8,$D$8,IF(P43&lt;=$B$9,$D$9,IF(P43&lt;=$B$10,$D$10,IF(P43&lt;=$B$11,$D$11,IF(P43&gt;$B$11,$D$12)))))</f>
        <v>0</v>
      </c>
      <c r="S43" s="133">
        <f>IF(-TRUNC((P43*Q43/100),2)+R43,-TRUNC((P43*Q43/100),2)+R43,0)</f>
        <v>0</v>
      </c>
      <c r="T43" s="135">
        <f>H43+J43+N43+S43</f>
        <v>0</v>
      </c>
      <c r="U43" s="137">
        <f>TRUNC((H43*0.2),2)</f>
        <v>0</v>
      </c>
      <c r="W43" s="88"/>
    </row>
    <row r="44" spans="1:23" ht="13.5" thickBot="1">
      <c r="A44" s="151"/>
      <c r="B44" s="153"/>
      <c r="C44" s="151"/>
      <c r="D44" s="89"/>
      <c r="E44" s="89"/>
      <c r="F44" s="151"/>
      <c r="G44" s="151"/>
      <c r="H44" s="156"/>
      <c r="I44" s="147"/>
      <c r="J44" s="134"/>
      <c r="K44" s="145"/>
      <c r="L44" s="134"/>
      <c r="M44" s="147"/>
      <c r="N44" s="134"/>
      <c r="O44" s="149"/>
      <c r="P44" s="134"/>
      <c r="Q44" s="132"/>
      <c r="R44" s="134"/>
      <c r="S44" s="134"/>
      <c r="T44" s="136"/>
      <c r="U44" s="138"/>
      <c r="W44" s="88"/>
    </row>
    <row r="45" spans="1:23" ht="13.5" thickTop="1">
      <c r="A45" s="150" t="s">
        <v>63</v>
      </c>
      <c r="B45" s="152"/>
      <c r="C45" s="154"/>
      <c r="D45" s="86"/>
      <c r="E45" s="86"/>
      <c r="F45" s="154"/>
      <c r="G45" s="154">
        <v>4</v>
      </c>
      <c r="H45" s="155">
        <v>0</v>
      </c>
      <c r="I45" s="146">
        <f>IF(G45=4,5%,0)</f>
        <v>0.05</v>
      </c>
      <c r="J45" s="133">
        <f>-TRUNC((H45*I45),2)</f>
        <v>0</v>
      </c>
      <c r="K45" s="144">
        <v>0</v>
      </c>
      <c r="L45" s="133">
        <f>-K45*$D$7</f>
        <v>0</v>
      </c>
      <c r="M45" s="146">
        <f>IF(G45&gt;=4,11%,0)</f>
        <v>0.11</v>
      </c>
      <c r="N45" s="133">
        <f>IF(TRUNC(H45+(O45/M45),2)&lt;=$C$13,-TRUNC((H45*M45),2),-IF(O45=$D$13,0,$D$13-O45))</f>
        <v>0</v>
      </c>
      <c r="O45" s="148">
        <v>0</v>
      </c>
      <c r="P45" s="133">
        <f>+H45+L45+N45</f>
        <v>0</v>
      </c>
      <c r="Q45" s="131">
        <f>IF(P45&lt;=$B$8,$C$8,IF(P45&lt;=$B$9,$C$9,IF(P45&lt;=$B$10,$C$10,IF(P45&lt;=$B$11,$C$11,IF(P45&gt;$B$11,$C$12)))))</f>
        <v>0</v>
      </c>
      <c r="R45" s="133">
        <f>IF(P45&lt;=$B$8,$D$8,IF(P45&lt;=$B$9,$D$9,IF(P45&lt;=$B$10,$D$10,IF(P45&lt;=$B$11,$D$11,IF(P45&gt;$B$11,$D$12)))))</f>
        <v>0</v>
      </c>
      <c r="S45" s="133">
        <f>IF(-TRUNC((P45*Q45/100),2)+R45,-TRUNC((P45*Q45/100),2)+R45,0)</f>
        <v>0</v>
      </c>
      <c r="T45" s="135">
        <f>H45+J45+N45+S45</f>
        <v>0</v>
      </c>
      <c r="U45" s="137">
        <f>TRUNC((H45*0.2),2)</f>
        <v>0</v>
      </c>
      <c r="W45" s="88"/>
    </row>
    <row r="46" spans="1:23" ht="13.5" thickBot="1">
      <c r="A46" s="151"/>
      <c r="B46" s="153"/>
      <c r="C46" s="151"/>
      <c r="D46" s="89"/>
      <c r="E46" s="89"/>
      <c r="F46" s="151"/>
      <c r="G46" s="151"/>
      <c r="H46" s="156"/>
      <c r="I46" s="147"/>
      <c r="J46" s="134"/>
      <c r="K46" s="145"/>
      <c r="L46" s="134"/>
      <c r="M46" s="147"/>
      <c r="N46" s="134"/>
      <c r="O46" s="149"/>
      <c r="P46" s="134"/>
      <c r="Q46" s="132"/>
      <c r="R46" s="134"/>
      <c r="S46" s="134"/>
      <c r="T46" s="136"/>
      <c r="U46" s="138"/>
      <c r="W46" s="88"/>
    </row>
    <row r="47" spans="1:23" ht="13.5" thickTop="1">
      <c r="A47" s="150" t="s">
        <v>64</v>
      </c>
      <c r="B47" s="152"/>
      <c r="C47" s="154"/>
      <c r="D47" s="86"/>
      <c r="E47" s="86"/>
      <c r="F47" s="154"/>
      <c r="G47" s="154">
        <v>4</v>
      </c>
      <c r="H47" s="155">
        <v>0</v>
      </c>
      <c r="I47" s="146">
        <f>IF(G47=4,5%,0)</f>
        <v>0.05</v>
      </c>
      <c r="J47" s="133">
        <f>-TRUNC((H47*I47),2)</f>
        <v>0</v>
      </c>
      <c r="K47" s="144">
        <v>0</v>
      </c>
      <c r="L47" s="133">
        <f>-K47*$D$7</f>
        <v>0</v>
      </c>
      <c r="M47" s="146">
        <f>IF(G47&gt;=4,11%,0)</f>
        <v>0.11</v>
      </c>
      <c r="N47" s="133">
        <f>IF(TRUNC(H47+(O47/M47),2)&lt;=$C$13,-TRUNC((H47*M47),2),-IF(O47=$D$13,0,$D$13-O47))</f>
        <v>0</v>
      </c>
      <c r="O47" s="148">
        <v>0</v>
      </c>
      <c r="P47" s="133">
        <f>+H47+L47+N47</f>
        <v>0</v>
      </c>
      <c r="Q47" s="131">
        <f>IF(P47&lt;=$B$8,$C$8,IF(P47&lt;=$B$9,$C$9,IF(P47&lt;=$B$10,$C$10,IF(P47&lt;=$B$11,$C$11,IF(P47&gt;$B$11,$C$12)))))</f>
        <v>0</v>
      </c>
      <c r="R47" s="133">
        <f>IF(P47&lt;=$B$8,$D$8,IF(P47&lt;=$B$9,$D$9,IF(P47&lt;=$B$10,$D$10,IF(P47&lt;=$B$11,$D$11,IF(P47&gt;$B$11,$D$12)))))</f>
        <v>0</v>
      </c>
      <c r="S47" s="133">
        <f>IF(-TRUNC((P47*Q47/100),2)+R47,-TRUNC((P47*Q47/100),2)+R47,0)</f>
        <v>0</v>
      </c>
      <c r="T47" s="135">
        <f>H47+J47+N47+S47</f>
        <v>0</v>
      </c>
      <c r="U47" s="137">
        <f>TRUNC((H47*0.2),2)</f>
        <v>0</v>
      </c>
      <c r="W47" s="88"/>
    </row>
    <row r="48" spans="1:23" ht="13.5" thickBot="1">
      <c r="A48" s="151"/>
      <c r="B48" s="153"/>
      <c r="C48" s="151"/>
      <c r="D48" s="89"/>
      <c r="E48" s="89"/>
      <c r="F48" s="151"/>
      <c r="G48" s="151"/>
      <c r="H48" s="156"/>
      <c r="I48" s="147"/>
      <c r="J48" s="134"/>
      <c r="K48" s="145"/>
      <c r="L48" s="134"/>
      <c r="M48" s="147"/>
      <c r="N48" s="134"/>
      <c r="O48" s="149"/>
      <c r="P48" s="134"/>
      <c r="Q48" s="132"/>
      <c r="R48" s="134"/>
      <c r="S48" s="134"/>
      <c r="T48" s="136"/>
      <c r="U48" s="138"/>
      <c r="W48" s="88"/>
    </row>
    <row r="49" spans="1:23" ht="13.5" thickTop="1">
      <c r="A49" s="150" t="s">
        <v>65</v>
      </c>
      <c r="B49" s="152"/>
      <c r="C49" s="154"/>
      <c r="D49" s="86"/>
      <c r="E49" s="86"/>
      <c r="F49" s="154"/>
      <c r="G49" s="154">
        <v>4</v>
      </c>
      <c r="H49" s="155">
        <v>0</v>
      </c>
      <c r="I49" s="146">
        <f>IF(G49=4,5%,0)</f>
        <v>0.05</v>
      </c>
      <c r="J49" s="133">
        <f>-TRUNC((H49*I49),2)</f>
        <v>0</v>
      </c>
      <c r="K49" s="144">
        <v>0</v>
      </c>
      <c r="L49" s="133">
        <f>-K49*$D$7</f>
        <v>0</v>
      </c>
      <c r="M49" s="146">
        <f>IF(G49&gt;=4,11%,0)</f>
        <v>0.11</v>
      </c>
      <c r="N49" s="133">
        <f>IF(TRUNC(H49+(O49/M49),2)&lt;=$C$13,-TRUNC((H49*M49),2),-IF(O49=$D$13,0,$D$13-O49))</f>
        <v>0</v>
      </c>
      <c r="O49" s="148">
        <v>0</v>
      </c>
      <c r="P49" s="133">
        <f>+H49+L49+N49</f>
        <v>0</v>
      </c>
      <c r="Q49" s="131">
        <f>IF(P49&lt;=$B$8,$C$8,IF(P49&lt;=$B$9,$C$9,IF(P49&lt;=$B$10,$C$10,IF(P49&lt;=$B$11,$C$11,IF(P49&gt;$B$11,$C$12)))))</f>
        <v>0</v>
      </c>
      <c r="R49" s="133">
        <f>IF(P49&lt;=$B$8,$D$8,IF(P49&lt;=$B$9,$D$9,IF(P49&lt;=$B$10,$D$10,IF(P49&lt;=$B$11,$D$11,IF(P49&gt;$B$11,$D$12)))))</f>
        <v>0</v>
      </c>
      <c r="S49" s="133">
        <f>IF(-TRUNC((P49*Q49/100),2)+R49,-TRUNC((P49*Q49/100),2)+R49,0)</f>
        <v>0</v>
      </c>
      <c r="T49" s="135">
        <f>H49+J49+N49+S49</f>
        <v>0</v>
      </c>
      <c r="U49" s="137">
        <f>TRUNC((H49*0.2),2)</f>
        <v>0</v>
      </c>
      <c r="W49" s="88"/>
    </row>
    <row r="50" spans="1:23" ht="13.5" thickBot="1">
      <c r="A50" s="151"/>
      <c r="B50" s="153"/>
      <c r="C50" s="151"/>
      <c r="D50" s="89"/>
      <c r="E50" s="89"/>
      <c r="F50" s="151"/>
      <c r="G50" s="151"/>
      <c r="H50" s="156"/>
      <c r="I50" s="147"/>
      <c r="J50" s="134"/>
      <c r="K50" s="145"/>
      <c r="L50" s="134"/>
      <c r="M50" s="147"/>
      <c r="N50" s="134"/>
      <c r="O50" s="149"/>
      <c r="P50" s="134"/>
      <c r="Q50" s="132"/>
      <c r="R50" s="134"/>
      <c r="S50" s="134"/>
      <c r="T50" s="136"/>
      <c r="U50" s="138"/>
      <c r="W50" s="88"/>
    </row>
    <row r="51" spans="1:23" ht="13.5" thickTop="1">
      <c r="A51" s="150" t="s">
        <v>66</v>
      </c>
      <c r="B51" s="152"/>
      <c r="C51" s="154"/>
      <c r="D51" s="86"/>
      <c r="E51" s="86"/>
      <c r="F51" s="154"/>
      <c r="G51" s="154">
        <v>4</v>
      </c>
      <c r="H51" s="155">
        <v>0</v>
      </c>
      <c r="I51" s="146">
        <f>IF(G51=4,5%,0)</f>
        <v>0.05</v>
      </c>
      <c r="J51" s="133">
        <f>-TRUNC((H51*I51),2)</f>
        <v>0</v>
      </c>
      <c r="K51" s="144">
        <v>0</v>
      </c>
      <c r="L51" s="133">
        <f>-K51*$D$7</f>
        <v>0</v>
      </c>
      <c r="M51" s="146">
        <f>IF(G51&gt;=4,11%,0)</f>
        <v>0.11</v>
      </c>
      <c r="N51" s="133">
        <f>IF(TRUNC(H51+(O51/M51),2)&lt;=$C$13,-TRUNC((H51*M51),2),-IF(O51=$D$13,0,$D$13-O51))</f>
        <v>0</v>
      </c>
      <c r="O51" s="148">
        <v>0</v>
      </c>
      <c r="P51" s="133">
        <f>+H51+L51+N51</f>
        <v>0</v>
      </c>
      <c r="Q51" s="131">
        <f>IF(P51&lt;=$B$8,$C$8,IF(P51&lt;=$B$9,$C$9,IF(P51&lt;=$B$10,$C$10,IF(P51&lt;=$B$11,$C$11,IF(P51&gt;$B$11,$C$12)))))</f>
        <v>0</v>
      </c>
      <c r="R51" s="133">
        <f>IF(P51&lt;=$B$8,$D$8,IF(P51&lt;=$B$9,$D$9,IF(P51&lt;=$B$10,$D$10,IF(P51&lt;=$B$11,$D$11,IF(P51&gt;$B$11,$D$12)))))</f>
        <v>0</v>
      </c>
      <c r="S51" s="133">
        <f>IF(-TRUNC((P51*Q51/100),2)+R51,-TRUNC((P51*Q51/100),2)+R51,0)</f>
        <v>0</v>
      </c>
      <c r="T51" s="135">
        <f>H51+J51+N51+S51</f>
        <v>0</v>
      </c>
      <c r="U51" s="137">
        <f>TRUNC((H51*0.2),2)</f>
        <v>0</v>
      </c>
      <c r="W51" s="88"/>
    </row>
    <row r="52" spans="1:23" ht="13.5" thickBot="1">
      <c r="A52" s="151"/>
      <c r="B52" s="153"/>
      <c r="C52" s="151"/>
      <c r="D52" s="89"/>
      <c r="E52" s="89"/>
      <c r="F52" s="151"/>
      <c r="G52" s="151"/>
      <c r="H52" s="156"/>
      <c r="I52" s="147"/>
      <c r="J52" s="134"/>
      <c r="K52" s="145"/>
      <c r="L52" s="134"/>
      <c r="M52" s="147"/>
      <c r="N52" s="134"/>
      <c r="O52" s="149"/>
      <c r="P52" s="134"/>
      <c r="Q52" s="132"/>
      <c r="R52" s="134"/>
      <c r="S52" s="134"/>
      <c r="T52" s="136"/>
      <c r="U52" s="138"/>
      <c r="W52" s="88"/>
    </row>
    <row r="53" spans="1:23" ht="13.5" thickTop="1">
      <c r="A53" s="150" t="s">
        <v>67</v>
      </c>
      <c r="B53" s="152"/>
      <c r="C53" s="154"/>
      <c r="D53" s="86"/>
      <c r="E53" s="86"/>
      <c r="F53" s="154"/>
      <c r="G53" s="154">
        <v>4</v>
      </c>
      <c r="H53" s="155">
        <v>0</v>
      </c>
      <c r="I53" s="146">
        <f>IF(G53=4,5%,0)</f>
        <v>0.05</v>
      </c>
      <c r="J53" s="133">
        <f>-TRUNC((H53*I53),2)</f>
        <v>0</v>
      </c>
      <c r="K53" s="144">
        <v>0</v>
      </c>
      <c r="L53" s="133">
        <f>-K53*$D$7</f>
        <v>0</v>
      </c>
      <c r="M53" s="146">
        <f>IF(G53&gt;=4,11%,0)</f>
        <v>0.11</v>
      </c>
      <c r="N53" s="133">
        <f>IF(TRUNC(H53+(O53/M53),2)&lt;=$C$13,-TRUNC((H53*M53),2),-IF(O53=$D$13,0,$D$13-O53))</f>
        <v>0</v>
      </c>
      <c r="O53" s="148">
        <v>0</v>
      </c>
      <c r="P53" s="133">
        <f>+H53+L53+N53</f>
        <v>0</v>
      </c>
      <c r="Q53" s="131">
        <f>IF(P53&lt;=$B$8,$C$8,IF(P53&lt;=$B$9,$C$9,IF(P53&lt;=$B$10,$C$10,IF(P53&lt;=$B$11,$C$11,IF(P53&gt;$B$11,$C$12)))))</f>
        <v>0</v>
      </c>
      <c r="R53" s="133">
        <f>IF(P53&lt;=$B$8,$D$8,IF(P53&lt;=$B$9,$D$9,IF(P53&lt;=$B$10,$D$10,IF(P53&lt;=$B$11,$D$11,IF(P53&gt;$B$11,$D$12)))))</f>
        <v>0</v>
      </c>
      <c r="S53" s="133">
        <f>IF(-TRUNC((P53*Q53/100),2)+R53,-TRUNC((P53*Q53/100),2)+R53,0)</f>
        <v>0</v>
      </c>
      <c r="T53" s="135">
        <f>H53+J53+N53+S53</f>
        <v>0</v>
      </c>
      <c r="U53" s="137">
        <f>TRUNC((H53*0.2),2)</f>
        <v>0</v>
      </c>
      <c r="W53" s="88"/>
    </row>
    <row r="54" spans="1:23" ht="13.5" thickBot="1">
      <c r="A54" s="151"/>
      <c r="B54" s="153"/>
      <c r="C54" s="151"/>
      <c r="D54" s="89"/>
      <c r="E54" s="89"/>
      <c r="F54" s="151"/>
      <c r="G54" s="151"/>
      <c r="H54" s="156"/>
      <c r="I54" s="147"/>
      <c r="J54" s="134"/>
      <c r="K54" s="145"/>
      <c r="L54" s="134"/>
      <c r="M54" s="147"/>
      <c r="N54" s="134"/>
      <c r="O54" s="149"/>
      <c r="P54" s="134"/>
      <c r="Q54" s="132"/>
      <c r="R54" s="134"/>
      <c r="S54" s="134"/>
      <c r="T54" s="136"/>
      <c r="U54" s="138"/>
      <c r="W54" s="88"/>
    </row>
    <row r="55" spans="1:23" ht="13.5" thickTop="1">
      <c r="A55" s="150" t="s">
        <v>68</v>
      </c>
      <c r="B55" s="152"/>
      <c r="C55" s="154"/>
      <c r="D55" s="86"/>
      <c r="E55" s="86"/>
      <c r="F55" s="154"/>
      <c r="G55" s="154">
        <v>4</v>
      </c>
      <c r="H55" s="155">
        <v>0</v>
      </c>
      <c r="I55" s="146">
        <f>IF(G55=4,5%,0)</f>
        <v>0.05</v>
      </c>
      <c r="J55" s="133">
        <f>-TRUNC((H55*I55),2)</f>
        <v>0</v>
      </c>
      <c r="K55" s="144">
        <v>0</v>
      </c>
      <c r="L55" s="133">
        <f>-K55*$D$7</f>
        <v>0</v>
      </c>
      <c r="M55" s="146">
        <f>IF(G55&gt;=4,11%,0)</f>
        <v>0.11</v>
      </c>
      <c r="N55" s="133">
        <f>IF(TRUNC(H55+(O55/M55),2)&lt;=$C$13,-TRUNC((H55*M55),2),-IF(O55=$D$13,0,$D$13-O55))</f>
        <v>0</v>
      </c>
      <c r="O55" s="148">
        <v>0</v>
      </c>
      <c r="P55" s="133">
        <f>+H55+L55+N55</f>
        <v>0</v>
      </c>
      <c r="Q55" s="131">
        <f>IF(P55&lt;=$B$8,$C$8,IF(P55&lt;=$B$9,$C$9,IF(P55&lt;=$B$10,$C$10,IF(P55&lt;=$B$11,$C$11,IF(P55&gt;$B$11,$C$12)))))</f>
        <v>0</v>
      </c>
      <c r="R55" s="133">
        <f>IF(P55&lt;=$B$8,$D$8,IF(P55&lt;=$B$9,$D$9,IF(P55&lt;=$B$10,$D$10,IF(P55&lt;=$B$11,$D$11,IF(P55&gt;$B$11,$D$12)))))</f>
        <v>0</v>
      </c>
      <c r="S55" s="133">
        <f>IF(-TRUNC((P55*Q55/100),2)+R55,-TRUNC((P55*Q55/100),2)+R55,0)</f>
        <v>0</v>
      </c>
      <c r="T55" s="135">
        <f>H55+J55+N55+S55</f>
        <v>0</v>
      </c>
      <c r="U55" s="137">
        <f>TRUNC((H55*0.2),2)</f>
        <v>0</v>
      </c>
      <c r="W55" s="88"/>
    </row>
    <row r="56" spans="1:23" ht="13.5" thickBot="1">
      <c r="A56" s="151"/>
      <c r="B56" s="153"/>
      <c r="C56" s="151"/>
      <c r="D56" s="89"/>
      <c r="E56" s="89"/>
      <c r="F56" s="151"/>
      <c r="G56" s="151"/>
      <c r="H56" s="156"/>
      <c r="I56" s="147"/>
      <c r="J56" s="134"/>
      <c r="K56" s="145"/>
      <c r="L56" s="134"/>
      <c r="M56" s="147"/>
      <c r="N56" s="134"/>
      <c r="O56" s="149"/>
      <c r="P56" s="134"/>
      <c r="Q56" s="132"/>
      <c r="R56" s="134"/>
      <c r="S56" s="134"/>
      <c r="T56" s="136"/>
      <c r="U56" s="138"/>
      <c r="W56" s="88"/>
    </row>
    <row r="57" spans="1:23" ht="13.5" thickTop="1">
      <c r="A57" s="150" t="s">
        <v>69</v>
      </c>
      <c r="B57" s="152"/>
      <c r="C57" s="154"/>
      <c r="D57" s="86"/>
      <c r="E57" s="86"/>
      <c r="F57" s="154"/>
      <c r="G57" s="154">
        <v>4</v>
      </c>
      <c r="H57" s="155">
        <v>0</v>
      </c>
      <c r="I57" s="146">
        <f>IF(G57=4,5%,0)</f>
        <v>0.05</v>
      </c>
      <c r="J57" s="133">
        <f>-TRUNC((H57*I57),2)</f>
        <v>0</v>
      </c>
      <c r="K57" s="144">
        <v>0</v>
      </c>
      <c r="L57" s="133">
        <f>-K57*$D$7</f>
        <v>0</v>
      </c>
      <c r="M57" s="146">
        <f>IF(G57&gt;=4,11%,0)</f>
        <v>0.11</v>
      </c>
      <c r="N57" s="133">
        <f>IF(TRUNC(H57+(O57/M57),2)&lt;=$C$13,-TRUNC((H57*M57),2),-IF(O57=$D$13,0,$D$13-O57))</f>
        <v>0</v>
      </c>
      <c r="O57" s="148">
        <v>0</v>
      </c>
      <c r="P57" s="133">
        <f>+H57+L57+N57</f>
        <v>0</v>
      </c>
      <c r="Q57" s="131">
        <f>IF(P57&lt;=$B$8,$C$8,IF(P57&lt;=$B$9,$C$9,IF(P57&lt;=$B$10,$C$10,IF(P57&lt;=$B$11,$C$11,IF(P57&gt;$B$11,$C$12)))))</f>
        <v>0</v>
      </c>
      <c r="R57" s="133">
        <f>IF(P57&lt;=$B$8,$D$8,IF(P57&lt;=$B$9,$D$9,IF(P57&lt;=$B$10,$D$10,IF(P57&lt;=$B$11,$D$11,IF(P57&gt;$B$11,$D$12)))))</f>
        <v>0</v>
      </c>
      <c r="S57" s="133">
        <f>IF(-TRUNC((P57*Q57/100),2)+R57,-TRUNC((P57*Q57/100),2)+R57,0)</f>
        <v>0</v>
      </c>
      <c r="T57" s="135">
        <f>H57+J57+N57+S57</f>
        <v>0</v>
      </c>
      <c r="U57" s="137">
        <f>TRUNC((H57*0.2),2)</f>
        <v>0</v>
      </c>
      <c r="W57" s="88"/>
    </row>
    <row r="58" spans="1:23" ht="13.5" thickBot="1">
      <c r="A58" s="151"/>
      <c r="B58" s="153"/>
      <c r="C58" s="151"/>
      <c r="D58" s="89"/>
      <c r="E58" s="89"/>
      <c r="F58" s="151"/>
      <c r="G58" s="151"/>
      <c r="H58" s="156"/>
      <c r="I58" s="147"/>
      <c r="J58" s="134"/>
      <c r="K58" s="145"/>
      <c r="L58" s="134"/>
      <c r="M58" s="147"/>
      <c r="N58" s="134"/>
      <c r="O58" s="149"/>
      <c r="P58" s="134"/>
      <c r="Q58" s="132"/>
      <c r="R58" s="134"/>
      <c r="S58" s="134"/>
      <c r="T58" s="136"/>
      <c r="U58" s="138"/>
      <c r="W58" s="88"/>
    </row>
    <row r="59" spans="1:21" ht="18" customHeight="1" thickBot="1" thickTop="1">
      <c r="A59" s="139" t="s">
        <v>70</v>
      </c>
      <c r="B59" s="140"/>
      <c r="C59" s="140"/>
      <c r="D59" s="141"/>
      <c r="E59" s="142" t="s">
        <v>71</v>
      </c>
      <c r="F59" s="143"/>
      <c r="G59" s="91"/>
      <c r="H59" s="91">
        <f>SUM(H18:H58)</f>
        <v>0</v>
      </c>
      <c r="I59" s="91"/>
      <c r="J59" s="91">
        <f>SUM(J18:J58)</f>
        <v>0</v>
      </c>
      <c r="K59" s="91"/>
      <c r="L59" s="91">
        <f>SUM(L18:L58)</f>
        <v>0</v>
      </c>
      <c r="M59" s="92"/>
      <c r="N59" s="91">
        <f>SUM(N18:N58)</f>
        <v>0</v>
      </c>
      <c r="O59" s="91">
        <f>SUM(O18:O58)</f>
        <v>0</v>
      </c>
      <c r="P59" s="91">
        <f>SUM(P18:P58)</f>
        <v>0</v>
      </c>
      <c r="Q59" s="93"/>
      <c r="R59" s="91">
        <f>SUM(R18:R58)</f>
        <v>0</v>
      </c>
      <c r="S59" s="91">
        <f>SUM(S18:S58)</f>
        <v>0</v>
      </c>
      <c r="T59" s="94">
        <f>SUM(T18:T58)</f>
        <v>0</v>
      </c>
      <c r="U59" s="95">
        <f>SUM(U18:U58)</f>
        <v>0</v>
      </c>
    </row>
    <row r="60" spans="2:12" ht="15" customHeight="1">
      <c r="B60" s="12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3:12" ht="15" customHeight="1">
      <c r="C61" s="129"/>
      <c r="D61" s="129"/>
      <c r="E61" s="129"/>
      <c r="F61" s="129"/>
      <c r="G61" s="129"/>
      <c r="H61" s="129"/>
      <c r="I61" s="130"/>
      <c r="J61" s="130"/>
      <c r="K61" s="129"/>
      <c r="L61" s="129"/>
    </row>
    <row r="62" ht="12.75" customHeight="1"/>
    <row r="63" spans="3:19" ht="12.75" customHeight="1">
      <c r="C63" s="96" t="s">
        <v>72</v>
      </c>
      <c r="D63" s="97"/>
      <c r="E63" s="97"/>
      <c r="F63" s="17"/>
      <c r="I63" s="98" t="s">
        <v>73</v>
      </c>
      <c r="J63" s="99"/>
      <c r="K63" s="97"/>
      <c r="L63" s="97"/>
      <c r="M63" s="16"/>
      <c r="N63" s="17"/>
      <c r="Q63" s="117" t="s">
        <v>74</v>
      </c>
      <c r="R63" s="118"/>
      <c r="S63" s="119"/>
    </row>
    <row r="64" spans="3:19" ht="12.75" customHeight="1">
      <c r="C64" s="100"/>
      <c r="D64" s="101"/>
      <c r="E64" s="102"/>
      <c r="F64" s="103"/>
      <c r="I64" s="104" t="s">
        <v>75</v>
      </c>
      <c r="J64" s="105"/>
      <c r="K64" s="105"/>
      <c r="L64" s="105"/>
      <c r="N64" s="103"/>
      <c r="Q64" s="100"/>
      <c r="R64" s="101"/>
      <c r="S64" s="106"/>
    </row>
    <row r="65" spans="3:19" ht="12.75" customHeight="1">
      <c r="C65" s="18" t="s">
        <v>76</v>
      </c>
      <c r="D65" s="107" t="s">
        <v>77</v>
      </c>
      <c r="E65" s="107"/>
      <c r="F65" s="103"/>
      <c r="I65" s="108" t="s">
        <v>78</v>
      </c>
      <c r="J65" s="105"/>
      <c r="K65" s="105"/>
      <c r="L65" s="105"/>
      <c r="N65" s="103"/>
      <c r="Q65" s="109" t="s">
        <v>79</v>
      </c>
      <c r="R65" s="107"/>
      <c r="S65" s="110"/>
    </row>
    <row r="66" spans="3:19" ht="12.75" customHeight="1">
      <c r="C66" s="100"/>
      <c r="D66" s="120"/>
      <c r="E66" s="120"/>
      <c r="F66" s="103"/>
      <c r="I66" s="100"/>
      <c r="J66" s="101"/>
      <c r="K66" s="101"/>
      <c r="L66" s="101"/>
      <c r="N66" s="103"/>
      <c r="Q66" s="100"/>
      <c r="R66" s="120"/>
      <c r="S66" s="121"/>
    </row>
    <row r="67" spans="3:19" ht="12.75" customHeight="1">
      <c r="C67" s="100"/>
      <c r="D67" s="101"/>
      <c r="E67" s="102"/>
      <c r="F67" s="103"/>
      <c r="I67" s="111" t="s">
        <v>80</v>
      </c>
      <c r="J67" s="107"/>
      <c r="K67" s="101"/>
      <c r="L67" s="112"/>
      <c r="M67" s="113"/>
      <c r="N67" s="114"/>
      <c r="Q67" s="100"/>
      <c r="R67" s="101"/>
      <c r="S67" s="106"/>
    </row>
    <row r="68" spans="3:19" ht="12.75" customHeight="1">
      <c r="C68" s="122" t="s">
        <v>81</v>
      </c>
      <c r="D68" s="123"/>
      <c r="E68" s="123"/>
      <c r="F68" s="114"/>
      <c r="I68" s="115"/>
      <c r="J68" s="113"/>
      <c r="K68" s="116"/>
      <c r="L68" s="124" t="s">
        <v>81</v>
      </c>
      <c r="M68" s="124"/>
      <c r="N68" s="125"/>
      <c r="Q68" s="126" t="s">
        <v>82</v>
      </c>
      <c r="R68" s="127"/>
      <c r="S68" s="128"/>
    </row>
  </sheetData>
  <sheetProtection password="CDDC" sheet="1"/>
  <mergeCells count="420">
    <mergeCell ref="M3:N3"/>
    <mergeCell ref="M4:N4"/>
    <mergeCell ref="B6:C6"/>
    <mergeCell ref="G6:I6"/>
    <mergeCell ref="H7:I7"/>
    <mergeCell ref="H8:I8"/>
    <mergeCell ref="C1:E2"/>
    <mergeCell ref="G1:G2"/>
    <mergeCell ref="J1:L1"/>
    <mergeCell ref="M1:N1"/>
    <mergeCell ref="J2:L2"/>
    <mergeCell ref="M2:N2"/>
    <mergeCell ref="A18:D18"/>
    <mergeCell ref="A19:A20"/>
    <mergeCell ref="B19:B20"/>
    <mergeCell ref="C19:C20"/>
    <mergeCell ref="F19:F20"/>
    <mergeCell ref="G19:G20"/>
    <mergeCell ref="H9:I9"/>
    <mergeCell ref="H10:I10"/>
    <mergeCell ref="F14:H14"/>
    <mergeCell ref="A15:A17"/>
    <mergeCell ref="B15:B17"/>
    <mergeCell ref="C15:C17"/>
    <mergeCell ref="D15:D17"/>
    <mergeCell ref="F15:F17"/>
    <mergeCell ref="G15:G17"/>
    <mergeCell ref="T19:T20"/>
    <mergeCell ref="U19:U20"/>
    <mergeCell ref="A21:A22"/>
    <mergeCell ref="B21:B22"/>
    <mergeCell ref="C21:C22"/>
    <mergeCell ref="F21:F22"/>
    <mergeCell ref="G21:G22"/>
    <mergeCell ref="H21:H22"/>
    <mergeCell ref="I21:I22"/>
    <mergeCell ref="J21:J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Q21:Q22"/>
    <mergeCell ref="R21:R22"/>
    <mergeCell ref="S21:S22"/>
    <mergeCell ref="T21:T22"/>
    <mergeCell ref="U21:U22"/>
    <mergeCell ref="A23:A24"/>
    <mergeCell ref="B23:B24"/>
    <mergeCell ref="C23:C24"/>
    <mergeCell ref="F23:F24"/>
    <mergeCell ref="G23:G24"/>
    <mergeCell ref="K21:K22"/>
    <mergeCell ref="L21:L22"/>
    <mergeCell ref="M21:M22"/>
    <mergeCell ref="N21:N22"/>
    <mergeCell ref="O21:O22"/>
    <mergeCell ref="P21:P22"/>
    <mergeCell ref="T23:T24"/>
    <mergeCell ref="U23:U24"/>
    <mergeCell ref="A25:A26"/>
    <mergeCell ref="B25:B26"/>
    <mergeCell ref="C25:C26"/>
    <mergeCell ref="F25:F26"/>
    <mergeCell ref="G25:G26"/>
    <mergeCell ref="H25:H26"/>
    <mergeCell ref="I25:I26"/>
    <mergeCell ref="J25:J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Q25:Q26"/>
    <mergeCell ref="R25:R26"/>
    <mergeCell ref="S25:S26"/>
    <mergeCell ref="T25:T26"/>
    <mergeCell ref="U25:U26"/>
    <mergeCell ref="A27:A28"/>
    <mergeCell ref="B27:B28"/>
    <mergeCell ref="C27:C28"/>
    <mergeCell ref="F27:F28"/>
    <mergeCell ref="G27:G28"/>
    <mergeCell ref="K25:K26"/>
    <mergeCell ref="L25:L26"/>
    <mergeCell ref="M25:M26"/>
    <mergeCell ref="N25:N26"/>
    <mergeCell ref="O25:O26"/>
    <mergeCell ref="P25:P26"/>
    <mergeCell ref="T27:T28"/>
    <mergeCell ref="U27:U28"/>
    <mergeCell ref="A29:A30"/>
    <mergeCell ref="B29:B30"/>
    <mergeCell ref="C29:C30"/>
    <mergeCell ref="F29:F30"/>
    <mergeCell ref="G29:G30"/>
    <mergeCell ref="H29:H30"/>
    <mergeCell ref="I29:I30"/>
    <mergeCell ref="J29:J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Q29:Q30"/>
    <mergeCell ref="R29:R30"/>
    <mergeCell ref="S29:S30"/>
    <mergeCell ref="T29:T30"/>
    <mergeCell ref="U29:U30"/>
    <mergeCell ref="A31:A32"/>
    <mergeCell ref="B31:B32"/>
    <mergeCell ref="C31:C32"/>
    <mergeCell ref="F31:F32"/>
    <mergeCell ref="G31:G32"/>
    <mergeCell ref="K29:K30"/>
    <mergeCell ref="L29:L30"/>
    <mergeCell ref="M29:M30"/>
    <mergeCell ref="N29:N30"/>
    <mergeCell ref="O29:O30"/>
    <mergeCell ref="P29:P30"/>
    <mergeCell ref="T31:T32"/>
    <mergeCell ref="U31:U32"/>
    <mergeCell ref="A33:A34"/>
    <mergeCell ref="B33:B34"/>
    <mergeCell ref="C33:C34"/>
    <mergeCell ref="F33:F34"/>
    <mergeCell ref="G33:G34"/>
    <mergeCell ref="H33:H34"/>
    <mergeCell ref="I33:I34"/>
    <mergeCell ref="J33:J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Q33:Q34"/>
    <mergeCell ref="R33:R34"/>
    <mergeCell ref="S33:S34"/>
    <mergeCell ref="T33:T34"/>
    <mergeCell ref="U33:U34"/>
    <mergeCell ref="A35:A36"/>
    <mergeCell ref="B35:B36"/>
    <mergeCell ref="C35:C36"/>
    <mergeCell ref="F35:F36"/>
    <mergeCell ref="G35:G36"/>
    <mergeCell ref="K33:K34"/>
    <mergeCell ref="L33:L34"/>
    <mergeCell ref="M33:M34"/>
    <mergeCell ref="N33:N34"/>
    <mergeCell ref="O33:O34"/>
    <mergeCell ref="P33:P34"/>
    <mergeCell ref="T35:T36"/>
    <mergeCell ref="U35:U36"/>
    <mergeCell ref="A37:A38"/>
    <mergeCell ref="B37:B38"/>
    <mergeCell ref="C37:C38"/>
    <mergeCell ref="F37:F38"/>
    <mergeCell ref="G37:G38"/>
    <mergeCell ref="H37:H38"/>
    <mergeCell ref="I37:I38"/>
    <mergeCell ref="J37:J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Q37:Q38"/>
    <mergeCell ref="R37:R38"/>
    <mergeCell ref="S37:S38"/>
    <mergeCell ref="T37:T38"/>
    <mergeCell ref="U37:U38"/>
    <mergeCell ref="A39:A40"/>
    <mergeCell ref="B39:B40"/>
    <mergeCell ref="C39:C40"/>
    <mergeCell ref="F39:F40"/>
    <mergeCell ref="G39:G40"/>
    <mergeCell ref="K37:K38"/>
    <mergeCell ref="L37:L38"/>
    <mergeCell ref="M37:M38"/>
    <mergeCell ref="N37:N38"/>
    <mergeCell ref="O37:O38"/>
    <mergeCell ref="P37:P38"/>
    <mergeCell ref="T39:T40"/>
    <mergeCell ref="U39:U40"/>
    <mergeCell ref="A41:A42"/>
    <mergeCell ref="B41:B42"/>
    <mergeCell ref="C41:C42"/>
    <mergeCell ref="F41:F42"/>
    <mergeCell ref="G41:G42"/>
    <mergeCell ref="H41:H42"/>
    <mergeCell ref="I41:I42"/>
    <mergeCell ref="J41:J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Q41:Q42"/>
    <mergeCell ref="R41:R42"/>
    <mergeCell ref="S41:S42"/>
    <mergeCell ref="T41:T42"/>
    <mergeCell ref="U41:U42"/>
    <mergeCell ref="A43:A44"/>
    <mergeCell ref="B43:B44"/>
    <mergeCell ref="C43:C44"/>
    <mergeCell ref="F43:F44"/>
    <mergeCell ref="G43:G44"/>
    <mergeCell ref="K41:K42"/>
    <mergeCell ref="L41:L42"/>
    <mergeCell ref="M41:M42"/>
    <mergeCell ref="N41:N42"/>
    <mergeCell ref="O41:O42"/>
    <mergeCell ref="P41:P42"/>
    <mergeCell ref="T43:T44"/>
    <mergeCell ref="U43:U44"/>
    <mergeCell ref="A45:A46"/>
    <mergeCell ref="B45:B46"/>
    <mergeCell ref="C45:C46"/>
    <mergeCell ref="F45:F46"/>
    <mergeCell ref="G45:G46"/>
    <mergeCell ref="H45:H46"/>
    <mergeCell ref="I45:I46"/>
    <mergeCell ref="J45:J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Q45:Q46"/>
    <mergeCell ref="R45:R46"/>
    <mergeCell ref="S45:S46"/>
    <mergeCell ref="T45:T46"/>
    <mergeCell ref="U45:U46"/>
    <mergeCell ref="A47:A48"/>
    <mergeCell ref="B47:B48"/>
    <mergeCell ref="C47:C48"/>
    <mergeCell ref="F47:F48"/>
    <mergeCell ref="G47:G48"/>
    <mergeCell ref="K45:K46"/>
    <mergeCell ref="L45:L46"/>
    <mergeCell ref="M45:M46"/>
    <mergeCell ref="N45:N46"/>
    <mergeCell ref="O45:O46"/>
    <mergeCell ref="P45:P46"/>
    <mergeCell ref="T47:T48"/>
    <mergeCell ref="U47:U48"/>
    <mergeCell ref="A49:A50"/>
    <mergeCell ref="B49:B50"/>
    <mergeCell ref="C49:C50"/>
    <mergeCell ref="F49:F50"/>
    <mergeCell ref="G49:G50"/>
    <mergeCell ref="H49:H50"/>
    <mergeCell ref="I49:I50"/>
    <mergeCell ref="J49:J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Q49:Q50"/>
    <mergeCell ref="R49:R50"/>
    <mergeCell ref="S49:S50"/>
    <mergeCell ref="T49:T50"/>
    <mergeCell ref="U49:U50"/>
    <mergeCell ref="A51:A52"/>
    <mergeCell ref="B51:B52"/>
    <mergeCell ref="C51:C52"/>
    <mergeCell ref="F51:F52"/>
    <mergeCell ref="G51:G52"/>
    <mergeCell ref="K49:K50"/>
    <mergeCell ref="L49:L50"/>
    <mergeCell ref="M49:M50"/>
    <mergeCell ref="N49:N50"/>
    <mergeCell ref="O49:O50"/>
    <mergeCell ref="P49:P50"/>
    <mergeCell ref="T51:T52"/>
    <mergeCell ref="U51:U52"/>
    <mergeCell ref="A53:A54"/>
    <mergeCell ref="B53:B54"/>
    <mergeCell ref="C53:C54"/>
    <mergeCell ref="F53:F54"/>
    <mergeCell ref="G53:G54"/>
    <mergeCell ref="H53:H54"/>
    <mergeCell ref="I53:I54"/>
    <mergeCell ref="J53:J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Q53:Q54"/>
    <mergeCell ref="R53:R54"/>
    <mergeCell ref="S53:S54"/>
    <mergeCell ref="T53:T54"/>
    <mergeCell ref="U53:U54"/>
    <mergeCell ref="A55:A56"/>
    <mergeCell ref="B55:B56"/>
    <mergeCell ref="C55:C56"/>
    <mergeCell ref="F55:F56"/>
    <mergeCell ref="G55:G56"/>
    <mergeCell ref="K53:K54"/>
    <mergeCell ref="L53:L54"/>
    <mergeCell ref="M53:M54"/>
    <mergeCell ref="N53:N54"/>
    <mergeCell ref="O53:O54"/>
    <mergeCell ref="P53:P54"/>
    <mergeCell ref="T55:T56"/>
    <mergeCell ref="U55:U56"/>
    <mergeCell ref="A57:A58"/>
    <mergeCell ref="B57:B58"/>
    <mergeCell ref="C57:C58"/>
    <mergeCell ref="F57:F58"/>
    <mergeCell ref="G57:G58"/>
    <mergeCell ref="H57:H58"/>
    <mergeCell ref="I57:I58"/>
    <mergeCell ref="J57:J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Q57:Q58"/>
    <mergeCell ref="R57:R58"/>
    <mergeCell ref="S57:S58"/>
    <mergeCell ref="T57:T58"/>
    <mergeCell ref="U57:U58"/>
    <mergeCell ref="A59:D59"/>
    <mergeCell ref="E59:F59"/>
    <mergeCell ref="K57:K58"/>
    <mergeCell ref="L57:L58"/>
    <mergeCell ref="M57:M58"/>
    <mergeCell ref="N57:N58"/>
    <mergeCell ref="O57:O58"/>
    <mergeCell ref="P57:P58"/>
    <mergeCell ref="Q63:S63"/>
    <mergeCell ref="D66:E66"/>
    <mergeCell ref="R66:S66"/>
    <mergeCell ref="C68:E68"/>
    <mergeCell ref="L68:N68"/>
    <mergeCell ref="Q68:S68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</mergeCells>
  <printOptions/>
  <pageMargins left="0" right="0" top="0" bottom="0" header="0" footer="0"/>
  <pageSetup horizontalDpi="600" verticalDpi="600" orientation="landscape" paperSize="9" scale="55" r:id="rId5"/>
  <drawing r:id="rId4"/>
  <legacyDrawing r:id="rId3"/>
  <oleObjects>
    <oleObject progId="Word.Document.8" shapeId="2912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Aline Vasconcelos Gomes</dc:creator>
  <cp:keywords/>
  <dc:description/>
  <cp:lastModifiedBy>Joana Aline Vasconcelos Gomes</cp:lastModifiedBy>
  <dcterms:created xsi:type="dcterms:W3CDTF">2019-04-01T13:22:44Z</dcterms:created>
  <dcterms:modified xsi:type="dcterms:W3CDTF">2019-04-01T13:23:51Z</dcterms:modified>
  <cp:category/>
  <cp:version/>
  <cp:contentType/>
  <cp:contentStatus/>
</cp:coreProperties>
</file>